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showHorizontalScroll="0" showVerticalScroll="0" showSheetTabs="0" xWindow="240" yWindow="120" windowWidth="8925" windowHeight="9465" tabRatio="857" firstSheet="1" activeTab="2"/>
  </bookViews>
  <sheets>
    <sheet name="Exemple de licence" sheetId="52" r:id="rId1"/>
    <sheet name="Exemple de master" sheetId="73" r:id="rId2"/>
    <sheet name="Acceuil" sheetId="13" r:id="rId3"/>
    <sheet name="L1SM" sheetId="11" r:id="rId4"/>
    <sheet name="L2CH" sheetId="53" r:id="rId5"/>
    <sheet name="L2PH" sheetId="51" r:id="rId6"/>
    <sheet name="L3CHAn" sheetId="54" r:id="rId7"/>
    <sheet name="L3CHPh" sheetId="55" r:id="rId8"/>
    <sheet name="L3PHFo" sheetId="57" r:id="rId9"/>
    <sheet name="L3PHMa" sheetId="58" r:id="rId10"/>
    <sheet name="M1CHMa" sheetId="78" r:id="rId11"/>
    <sheet name="M1CHPh" sheetId="79" r:id="rId12"/>
    <sheet name="M2CHMa" sheetId="80" r:id="rId13"/>
    <sheet name="M2CHPh" sheetId="81" r:id="rId14"/>
    <sheet name="M1PHEer" sheetId="71" r:id="rId15"/>
    <sheet name="M1PHMa" sheetId="69" r:id="rId16"/>
    <sheet name="M1PHMc" sheetId="72" r:id="rId17"/>
    <sheet name="M2PHEer" sheetId="74" r:id="rId18"/>
    <sheet name="M2PHMa" sheetId="75" r:id="rId19"/>
    <sheet name="M2PHMc" sheetId="76" r:id="rId20"/>
  </sheets>
  <calcPr calcId="124519"/>
</workbook>
</file>

<file path=xl/calcChain.xml><?xml version="1.0" encoding="utf-8"?>
<calcChain xmlns="http://schemas.openxmlformats.org/spreadsheetml/2006/main">
  <c r="Q18" i="81"/>
  <c r="F18"/>
  <c r="G18" s="1"/>
  <c r="Q16"/>
  <c r="F16"/>
  <c r="G16" s="1"/>
  <c r="Q14"/>
  <c r="F14"/>
  <c r="G14" s="1"/>
  <c r="Q12"/>
  <c r="F12"/>
  <c r="Q10"/>
  <c r="G10"/>
  <c r="F10"/>
  <c r="I10" s="1"/>
  <c r="Q8"/>
  <c r="F8"/>
  <c r="Q6"/>
  <c r="F6"/>
  <c r="G6" s="1"/>
  <c r="T4"/>
  <c r="P4"/>
  <c r="Q4" s="1"/>
  <c r="F4"/>
  <c r="Q18" i="80"/>
  <c r="F18"/>
  <c r="I18" s="1"/>
  <c r="Q16"/>
  <c r="F16"/>
  <c r="Q14"/>
  <c r="F14"/>
  <c r="I14" s="1"/>
  <c r="Q12"/>
  <c r="I12"/>
  <c r="G12"/>
  <c r="F12"/>
  <c r="Q10"/>
  <c r="I10"/>
  <c r="G10"/>
  <c r="F10"/>
  <c r="Q8"/>
  <c r="F8"/>
  <c r="G8" s="1"/>
  <c r="Q6"/>
  <c r="F6"/>
  <c r="I6" s="1"/>
  <c r="Q4"/>
  <c r="P4"/>
  <c r="N20" s="1"/>
  <c r="P20" s="1"/>
  <c r="G4"/>
  <c r="F4"/>
  <c r="I4" s="1"/>
  <c r="Q20" i="79"/>
  <c r="P20"/>
  <c r="S20" s="1"/>
  <c r="G20"/>
  <c r="F20"/>
  <c r="I20" s="1"/>
  <c r="Q18"/>
  <c r="P18"/>
  <c r="S18" s="1"/>
  <c r="G18"/>
  <c r="F18"/>
  <c r="I18" s="1"/>
  <c r="P16"/>
  <c r="Q16" s="1"/>
  <c r="I16"/>
  <c r="F16"/>
  <c r="G16" s="1"/>
  <c r="S14"/>
  <c r="P14"/>
  <c r="Q14" s="1"/>
  <c r="J14"/>
  <c r="I14"/>
  <c r="F14"/>
  <c r="G14" s="1"/>
  <c r="P12"/>
  <c r="Q12" s="1"/>
  <c r="G12"/>
  <c r="F12"/>
  <c r="I12" s="1"/>
  <c r="P10"/>
  <c r="S10" s="1"/>
  <c r="G10"/>
  <c r="F10"/>
  <c r="I10" s="1"/>
  <c r="G8"/>
  <c r="F8"/>
  <c r="I8" s="1"/>
  <c r="Q6"/>
  <c r="P6"/>
  <c r="S6" s="1"/>
  <c r="G6"/>
  <c r="F6"/>
  <c r="I6" s="1"/>
  <c r="Q4"/>
  <c r="P4"/>
  <c r="S4" s="1"/>
  <c r="G4"/>
  <c r="F4"/>
  <c r="P6" i="78"/>
  <c r="P20"/>
  <c r="S20" s="1"/>
  <c r="P18"/>
  <c r="S18" s="1"/>
  <c r="P16"/>
  <c r="Q16" s="1"/>
  <c r="P14"/>
  <c r="P12"/>
  <c r="Q12" s="1"/>
  <c r="P10"/>
  <c r="Q10" s="1"/>
  <c r="Q4"/>
  <c r="P4"/>
  <c r="S4" s="1"/>
  <c r="F8"/>
  <c r="G8" s="1"/>
  <c r="F6"/>
  <c r="I6" s="1"/>
  <c r="F20"/>
  <c r="I20" s="1"/>
  <c r="F18"/>
  <c r="I18" s="1"/>
  <c r="F16"/>
  <c r="I16" s="1"/>
  <c r="F14"/>
  <c r="F12"/>
  <c r="I12" s="1"/>
  <c r="F10"/>
  <c r="I10" s="1"/>
  <c r="F4"/>
  <c r="I4" s="1"/>
  <c r="N20" i="74"/>
  <c r="P20" s="1"/>
  <c r="Q18"/>
  <c r="Q16"/>
  <c r="Q14"/>
  <c r="Q12"/>
  <c r="Q10"/>
  <c r="Q8"/>
  <c r="Q6"/>
  <c r="T4"/>
  <c r="S4"/>
  <c r="Q4"/>
  <c r="P4"/>
  <c r="N20" i="75"/>
  <c r="P20" s="1"/>
  <c r="Q18"/>
  <c r="Q16"/>
  <c r="Q14"/>
  <c r="Q12"/>
  <c r="Q10"/>
  <c r="Q8"/>
  <c r="Q6"/>
  <c r="T4"/>
  <c r="S4"/>
  <c r="Q4"/>
  <c r="P4"/>
  <c r="Q18" i="76"/>
  <c r="Q16"/>
  <c r="Q14"/>
  <c r="Q12"/>
  <c r="Q10"/>
  <c r="Q8"/>
  <c r="Q6"/>
  <c r="P4"/>
  <c r="Q4" s="1"/>
  <c r="G18"/>
  <c r="F18"/>
  <c r="I18" s="1"/>
  <c r="G16"/>
  <c r="F16"/>
  <c r="I16" s="1"/>
  <c r="I14"/>
  <c r="G14"/>
  <c r="F14"/>
  <c r="J12"/>
  <c r="I12"/>
  <c r="G12"/>
  <c r="F12"/>
  <c r="G10"/>
  <c r="F10"/>
  <c r="I10" s="1"/>
  <c r="G8"/>
  <c r="F8"/>
  <c r="I8" s="1"/>
  <c r="G6"/>
  <c r="F6"/>
  <c r="I6" s="1"/>
  <c r="G4"/>
  <c r="F4"/>
  <c r="D20" s="1"/>
  <c r="F20" s="1"/>
  <c r="F18" i="75"/>
  <c r="G18" s="1"/>
  <c r="I16"/>
  <c r="F16"/>
  <c r="G16" s="1"/>
  <c r="J16" s="1"/>
  <c r="F14"/>
  <c r="I14" s="1"/>
  <c r="G12"/>
  <c r="F12"/>
  <c r="I12" s="1"/>
  <c r="F10"/>
  <c r="G10" s="1"/>
  <c r="I8"/>
  <c r="F8"/>
  <c r="G8" s="1"/>
  <c r="J8" s="1"/>
  <c r="F6"/>
  <c r="G6" s="1"/>
  <c r="J6" s="1"/>
  <c r="I4"/>
  <c r="F4"/>
  <c r="G4" s="1"/>
  <c r="J4" s="1"/>
  <c r="F18" i="74"/>
  <c r="I18" s="1"/>
  <c r="F16"/>
  <c r="I16" s="1"/>
  <c r="F14"/>
  <c r="G14" s="1"/>
  <c r="F12"/>
  <c r="G12" s="1"/>
  <c r="F10"/>
  <c r="I10" s="1"/>
  <c r="F8"/>
  <c r="I8" s="1"/>
  <c r="F6"/>
  <c r="I6" s="1"/>
  <c r="F4"/>
  <c r="G4" s="1"/>
  <c r="S18" i="73"/>
  <c r="Q18"/>
  <c r="P18"/>
  <c r="G18"/>
  <c r="F18"/>
  <c r="I18" s="1"/>
  <c r="Q16"/>
  <c r="P16"/>
  <c r="S16" s="1"/>
  <c r="F16"/>
  <c r="I16" s="1"/>
  <c r="P14"/>
  <c r="Q14" s="1"/>
  <c r="I14"/>
  <c r="F14"/>
  <c r="G14" s="1"/>
  <c r="S12"/>
  <c r="P12"/>
  <c r="Q12" s="1"/>
  <c r="F12"/>
  <c r="G12" s="1"/>
  <c r="J12" s="1"/>
  <c r="S10"/>
  <c r="Q10"/>
  <c r="P10"/>
  <c r="G10"/>
  <c r="F10"/>
  <c r="I10" s="1"/>
  <c r="Q8"/>
  <c r="P8"/>
  <c r="S8" s="1"/>
  <c r="G8"/>
  <c r="F8"/>
  <c r="I8" s="1"/>
  <c r="Q6"/>
  <c r="P6"/>
  <c r="S6" s="1"/>
  <c r="F6"/>
  <c r="I6" s="1"/>
  <c r="Q4"/>
  <c r="P4"/>
  <c r="S4" s="1"/>
  <c r="G4"/>
  <c r="F4"/>
  <c r="P18" i="72"/>
  <c r="Q18" s="1"/>
  <c r="G18"/>
  <c r="F18"/>
  <c r="I18" s="1"/>
  <c r="P16"/>
  <c r="S16" s="1"/>
  <c r="G16"/>
  <c r="F16"/>
  <c r="I16" s="1"/>
  <c r="P14"/>
  <c r="Q14" s="1"/>
  <c r="F14"/>
  <c r="G14" s="1"/>
  <c r="P12"/>
  <c r="Q12" s="1"/>
  <c r="T12" s="1"/>
  <c r="F12"/>
  <c r="G12" s="1"/>
  <c r="J12" s="1"/>
  <c r="P10"/>
  <c r="S10" s="1"/>
  <c r="G10"/>
  <c r="F10"/>
  <c r="I10" s="1"/>
  <c r="P8"/>
  <c r="S8" s="1"/>
  <c r="G8"/>
  <c r="F8"/>
  <c r="I8" s="1"/>
  <c r="P6"/>
  <c r="S6" s="1"/>
  <c r="G6"/>
  <c r="F6"/>
  <c r="I6" s="1"/>
  <c r="P4"/>
  <c r="S4" s="1"/>
  <c r="G4"/>
  <c r="F4"/>
  <c r="P18" i="71"/>
  <c r="Q18" s="1"/>
  <c r="F18"/>
  <c r="I18" s="1"/>
  <c r="P16"/>
  <c r="S16" s="1"/>
  <c r="F16"/>
  <c r="I16" s="1"/>
  <c r="P14"/>
  <c r="Q14" s="1"/>
  <c r="F14"/>
  <c r="G14" s="1"/>
  <c r="P12"/>
  <c r="Q12" s="1"/>
  <c r="J12"/>
  <c r="I12"/>
  <c r="F12"/>
  <c r="G12" s="1"/>
  <c r="P10"/>
  <c r="Q10" s="1"/>
  <c r="F10"/>
  <c r="I10" s="1"/>
  <c r="P8"/>
  <c r="S8" s="1"/>
  <c r="F8"/>
  <c r="I8" s="1"/>
  <c r="P6"/>
  <c r="S6" s="1"/>
  <c r="F6"/>
  <c r="I6" s="1"/>
  <c r="P4"/>
  <c r="S4" s="1"/>
  <c r="F4"/>
  <c r="F14" i="53"/>
  <c r="G14" s="1"/>
  <c r="P14" i="69"/>
  <c r="Q14" s="1"/>
  <c r="P12"/>
  <c r="Q10"/>
  <c r="P10"/>
  <c r="S10" s="1"/>
  <c r="P8"/>
  <c r="S8" s="1"/>
  <c r="P6"/>
  <c r="Q6" s="1"/>
  <c r="F6"/>
  <c r="G6" s="1"/>
  <c r="P18"/>
  <c r="Q18" s="1"/>
  <c r="F18"/>
  <c r="G18" s="1"/>
  <c r="P16"/>
  <c r="Q16" s="1"/>
  <c r="F16"/>
  <c r="G16" s="1"/>
  <c r="F14"/>
  <c r="I14" s="1"/>
  <c r="F12"/>
  <c r="I12" s="1"/>
  <c r="F10"/>
  <c r="G10" s="1"/>
  <c r="F8"/>
  <c r="G8" s="1"/>
  <c r="P4"/>
  <c r="S4" s="1"/>
  <c r="F4"/>
  <c r="G4" s="1"/>
  <c r="F6" i="55"/>
  <c r="P6" i="58"/>
  <c r="S6" s="1"/>
  <c r="P16"/>
  <c r="Q16" s="1"/>
  <c r="F8"/>
  <c r="G8" s="1"/>
  <c r="F6"/>
  <c r="I6" s="1"/>
  <c r="P22"/>
  <c r="Q22" s="1"/>
  <c r="F22"/>
  <c r="I22" s="1"/>
  <c r="P20"/>
  <c r="Q20" s="1"/>
  <c r="F20"/>
  <c r="I20" s="1"/>
  <c r="P18"/>
  <c r="S18" s="1"/>
  <c r="F18"/>
  <c r="I18" s="1"/>
  <c r="P14"/>
  <c r="Q14" s="1"/>
  <c r="F14"/>
  <c r="I14" s="1"/>
  <c r="P12"/>
  <c r="Q12" s="1"/>
  <c r="F12"/>
  <c r="I12" s="1"/>
  <c r="P10"/>
  <c r="S10" s="1"/>
  <c r="F10"/>
  <c r="I10" s="1"/>
  <c r="P4"/>
  <c r="S4" s="1"/>
  <c r="F4"/>
  <c r="I4" s="1"/>
  <c r="P8" i="57"/>
  <c r="Q8" s="1"/>
  <c r="F20"/>
  <c r="G20" s="1"/>
  <c r="F18"/>
  <c r="I18" s="1"/>
  <c r="P20"/>
  <c r="P18"/>
  <c r="S18" s="1"/>
  <c r="P16"/>
  <c r="S16" s="1"/>
  <c r="F16"/>
  <c r="G16" s="1"/>
  <c r="P14"/>
  <c r="S14" s="1"/>
  <c r="F14"/>
  <c r="I14" s="1"/>
  <c r="P12"/>
  <c r="S12" s="1"/>
  <c r="F12"/>
  <c r="G12" s="1"/>
  <c r="P10"/>
  <c r="Q10" s="1"/>
  <c r="F10"/>
  <c r="G10" s="1"/>
  <c r="P6"/>
  <c r="Q6" s="1"/>
  <c r="J6"/>
  <c r="F6"/>
  <c r="G6" s="1"/>
  <c r="P4"/>
  <c r="Q4" s="1"/>
  <c r="F4"/>
  <c r="G4" s="1"/>
  <c r="P16" i="54"/>
  <c r="J6" i="81" l="1"/>
  <c r="J12"/>
  <c r="G12"/>
  <c r="I12"/>
  <c r="J8"/>
  <c r="G8"/>
  <c r="I8"/>
  <c r="J4"/>
  <c r="J16" i="80"/>
  <c r="G14"/>
  <c r="J12" s="1"/>
  <c r="G6"/>
  <c r="J6" s="1"/>
  <c r="G18"/>
  <c r="I16"/>
  <c r="G16"/>
  <c r="I4" i="81"/>
  <c r="S4"/>
  <c r="I6"/>
  <c r="J16"/>
  <c r="I18"/>
  <c r="N20"/>
  <c r="P20" s="1"/>
  <c r="G4"/>
  <c r="I14"/>
  <c r="I16"/>
  <c r="J8" i="80"/>
  <c r="J4"/>
  <c r="T4"/>
  <c r="I8"/>
  <c r="S4"/>
  <c r="T14" i="79"/>
  <c r="S12"/>
  <c r="Q10"/>
  <c r="D22"/>
  <c r="F22" s="1"/>
  <c r="N22"/>
  <c r="P22" s="1"/>
  <c r="J4"/>
  <c r="T4"/>
  <c r="J6"/>
  <c r="T6"/>
  <c r="J8"/>
  <c r="J10"/>
  <c r="T10"/>
  <c r="S16"/>
  <c r="J18"/>
  <c r="T18"/>
  <c r="I4"/>
  <c r="Q20" i="78"/>
  <c r="Q18"/>
  <c r="T18"/>
  <c r="T14"/>
  <c r="S12"/>
  <c r="T10"/>
  <c r="S10"/>
  <c r="S6"/>
  <c r="Q6"/>
  <c r="T6" s="1"/>
  <c r="T4"/>
  <c r="G14"/>
  <c r="I14"/>
  <c r="G16"/>
  <c r="J14" s="1"/>
  <c r="S14"/>
  <c r="S16"/>
  <c r="Q14"/>
  <c r="J8"/>
  <c r="I8"/>
  <c r="J10"/>
  <c r="J18"/>
  <c r="G4"/>
  <c r="J4" s="1"/>
  <c r="G6"/>
  <c r="J6" s="1"/>
  <c r="G10"/>
  <c r="G12"/>
  <c r="D22" s="1"/>
  <c r="G18"/>
  <c r="G20"/>
  <c r="I12" i="74"/>
  <c r="I6" i="75"/>
  <c r="I10"/>
  <c r="G14"/>
  <c r="I18"/>
  <c r="N20" i="76"/>
  <c r="P20" s="1"/>
  <c r="T4"/>
  <c r="S4"/>
  <c r="G16" i="74"/>
  <c r="G18"/>
  <c r="J16" s="1"/>
  <c r="J12"/>
  <c r="I14"/>
  <c r="G10"/>
  <c r="J8" s="1"/>
  <c r="G8"/>
  <c r="G6"/>
  <c r="D20" i="75"/>
  <c r="F20" s="1"/>
  <c r="J4" i="74"/>
  <c r="J12" i="75"/>
  <c r="J4" i="76"/>
  <c r="J6"/>
  <c r="J8"/>
  <c r="J16"/>
  <c r="I4" i="74"/>
  <c r="I4" i="76"/>
  <c r="S18" i="72"/>
  <c r="Q16"/>
  <c r="G6" i="73"/>
  <c r="J6" s="1"/>
  <c r="I12"/>
  <c r="G16"/>
  <c r="Q4" i="72"/>
  <c r="Q6"/>
  <c r="T6" s="1"/>
  <c r="Q8"/>
  <c r="Q10"/>
  <c r="T8" s="1"/>
  <c r="S12"/>
  <c r="I12"/>
  <c r="I14"/>
  <c r="S18" i="71"/>
  <c r="S10"/>
  <c r="Q8"/>
  <c r="Q4"/>
  <c r="T12"/>
  <c r="Q16"/>
  <c r="S12"/>
  <c r="Q6"/>
  <c r="T6" s="1"/>
  <c r="I14"/>
  <c r="G4"/>
  <c r="G6"/>
  <c r="G8"/>
  <c r="G10"/>
  <c r="D20" s="1"/>
  <c r="F20" s="1"/>
  <c r="G16"/>
  <c r="G18"/>
  <c r="N20" i="73"/>
  <c r="P20" s="1"/>
  <c r="J4"/>
  <c r="T4"/>
  <c r="T6"/>
  <c r="J8"/>
  <c r="T8"/>
  <c r="S14"/>
  <c r="J16"/>
  <c r="T16"/>
  <c r="T12"/>
  <c r="I4"/>
  <c r="J16" i="69"/>
  <c r="D20" i="72"/>
  <c r="F20" s="1"/>
  <c r="J4"/>
  <c r="T4"/>
  <c r="J6"/>
  <c r="J8"/>
  <c r="S14"/>
  <c r="J16"/>
  <c r="T16"/>
  <c r="I4"/>
  <c r="J4" i="71"/>
  <c r="T4"/>
  <c r="J6"/>
  <c r="J8"/>
  <c r="T8"/>
  <c r="S14"/>
  <c r="J16"/>
  <c r="T16"/>
  <c r="I4"/>
  <c r="T16" i="69"/>
  <c r="T12"/>
  <c r="S14"/>
  <c r="S22" i="58"/>
  <c r="T18"/>
  <c r="Q4"/>
  <c r="T4" s="1"/>
  <c r="I6" i="57"/>
  <c r="D22"/>
  <c r="J4" i="69"/>
  <c r="T8"/>
  <c r="S12"/>
  <c r="I4"/>
  <c r="Q8"/>
  <c r="S16"/>
  <c r="Q12"/>
  <c r="J6"/>
  <c r="T6"/>
  <c r="I6"/>
  <c r="S6"/>
  <c r="I18"/>
  <c r="I16"/>
  <c r="G14"/>
  <c r="J12" s="1"/>
  <c r="G12"/>
  <c r="I10"/>
  <c r="J8"/>
  <c r="I8"/>
  <c r="Q4"/>
  <c r="S18"/>
  <c r="S12" i="58"/>
  <c r="T10"/>
  <c r="S16"/>
  <c r="G12"/>
  <c r="G10"/>
  <c r="G4"/>
  <c r="G14"/>
  <c r="J10" s="1"/>
  <c r="G18"/>
  <c r="Q18"/>
  <c r="G20"/>
  <c r="G22"/>
  <c r="J18" s="1"/>
  <c r="Q6"/>
  <c r="Q10"/>
  <c r="I8"/>
  <c r="G6"/>
  <c r="J6" s="1"/>
  <c r="S14"/>
  <c r="S20"/>
  <c r="J4"/>
  <c r="T6"/>
  <c r="T6" i="57"/>
  <c r="S8"/>
  <c r="S6"/>
  <c r="Q14"/>
  <c r="S4"/>
  <c r="G14"/>
  <c r="I16"/>
  <c r="Q18"/>
  <c r="J4"/>
  <c r="J10"/>
  <c r="S20"/>
  <c r="I4"/>
  <c r="T4"/>
  <c r="I10"/>
  <c r="I12"/>
  <c r="Q20"/>
  <c r="T18" s="1"/>
  <c r="S10"/>
  <c r="G18"/>
  <c r="J18"/>
  <c r="I20"/>
  <c r="Q12"/>
  <c r="Q16"/>
  <c r="N22" s="1"/>
  <c r="F18" i="55"/>
  <c r="I18" s="1"/>
  <c r="F20"/>
  <c r="G20" s="1"/>
  <c r="P14"/>
  <c r="S14" s="1"/>
  <c r="P20"/>
  <c r="Q20" s="1"/>
  <c r="P18"/>
  <c r="S18" s="1"/>
  <c r="P16"/>
  <c r="S16" s="1"/>
  <c r="F14"/>
  <c r="G14" s="1"/>
  <c r="P12"/>
  <c r="S12" s="1"/>
  <c r="F12"/>
  <c r="I12" s="1"/>
  <c r="P10"/>
  <c r="Q10" s="1"/>
  <c r="F10"/>
  <c r="G10" s="1"/>
  <c r="P8"/>
  <c r="Q8" s="1"/>
  <c r="F8"/>
  <c r="T6"/>
  <c r="P6"/>
  <c r="Q6" s="1"/>
  <c r="G6"/>
  <c r="J6" s="1"/>
  <c r="P4"/>
  <c r="F4"/>
  <c r="G4" s="1"/>
  <c r="P6" i="54"/>
  <c r="Q6" s="1"/>
  <c r="F6"/>
  <c r="I6" s="1"/>
  <c r="P20"/>
  <c r="S20" s="1"/>
  <c r="F20"/>
  <c r="G20" s="1"/>
  <c r="Q18"/>
  <c r="P18"/>
  <c r="S18" s="1"/>
  <c r="F18"/>
  <c r="I18" s="1"/>
  <c r="S16"/>
  <c r="F16"/>
  <c r="G16" s="1"/>
  <c r="F14"/>
  <c r="G14" s="1"/>
  <c r="P12"/>
  <c r="S12" s="1"/>
  <c r="F12"/>
  <c r="I12" s="1"/>
  <c r="P10"/>
  <c r="Q10" s="1"/>
  <c r="F10"/>
  <c r="G10" s="1"/>
  <c r="P8"/>
  <c r="S8" s="1"/>
  <c r="F8"/>
  <c r="P4"/>
  <c r="Q4" s="1"/>
  <c r="F4"/>
  <c r="P20" i="53"/>
  <c r="Q20" s="1"/>
  <c r="F20"/>
  <c r="G20" s="1"/>
  <c r="P18"/>
  <c r="S18" s="1"/>
  <c r="F18"/>
  <c r="I18" s="1"/>
  <c r="P16"/>
  <c r="S16" s="1"/>
  <c r="F16"/>
  <c r="P14"/>
  <c r="S14" s="1"/>
  <c r="P12"/>
  <c r="S12" s="1"/>
  <c r="F12"/>
  <c r="I12" s="1"/>
  <c r="P10"/>
  <c r="Q10" s="1"/>
  <c r="F10"/>
  <c r="P8"/>
  <c r="F8"/>
  <c r="G8" s="1"/>
  <c r="P6"/>
  <c r="F6"/>
  <c r="P4"/>
  <c r="S4" s="1"/>
  <c r="F4"/>
  <c r="P6" i="51"/>
  <c r="S6" s="1"/>
  <c r="F6"/>
  <c r="I6" s="1"/>
  <c r="P18" i="52"/>
  <c r="Q18" s="1"/>
  <c r="F18"/>
  <c r="G18" s="1"/>
  <c r="P16"/>
  <c r="Q16" s="1"/>
  <c r="F16"/>
  <c r="G16" s="1"/>
  <c r="P14"/>
  <c r="I14"/>
  <c r="G14"/>
  <c r="F14"/>
  <c r="P12"/>
  <c r="Q12" s="1"/>
  <c r="F12"/>
  <c r="G12" s="1"/>
  <c r="P10"/>
  <c r="Q10" s="1"/>
  <c r="I10"/>
  <c r="G10"/>
  <c r="F10"/>
  <c r="S8"/>
  <c r="Q8"/>
  <c r="P8"/>
  <c r="F8"/>
  <c r="S6"/>
  <c r="Q6"/>
  <c r="P6"/>
  <c r="I6"/>
  <c r="G6"/>
  <c r="F6"/>
  <c r="P4"/>
  <c r="F4"/>
  <c r="P10" i="51"/>
  <c r="S10" s="1"/>
  <c r="F10"/>
  <c r="G10" s="1"/>
  <c r="S20"/>
  <c r="P20"/>
  <c r="Q20" s="1"/>
  <c r="F20"/>
  <c r="G20" s="1"/>
  <c r="P18"/>
  <c r="S18" s="1"/>
  <c r="F18"/>
  <c r="I18" s="1"/>
  <c r="P16"/>
  <c r="S16" s="1"/>
  <c r="F16"/>
  <c r="I16" s="1"/>
  <c r="P14"/>
  <c r="Q14" s="1"/>
  <c r="F14"/>
  <c r="I14" s="1"/>
  <c r="P12"/>
  <c r="S12" s="1"/>
  <c r="F12"/>
  <c r="I12" s="1"/>
  <c r="P8"/>
  <c r="S8" s="1"/>
  <c r="F8"/>
  <c r="I8" s="1"/>
  <c r="P4"/>
  <c r="F4"/>
  <c r="P18" i="11"/>
  <c r="S18" s="1"/>
  <c r="F18"/>
  <c r="I18" s="1"/>
  <c r="P16"/>
  <c r="S16" s="1"/>
  <c r="F16"/>
  <c r="I16" s="1"/>
  <c r="P14"/>
  <c r="S14" s="1"/>
  <c r="F14"/>
  <c r="I14" s="1"/>
  <c r="P12"/>
  <c r="S12" s="1"/>
  <c r="F12"/>
  <c r="I12" s="1"/>
  <c r="P10"/>
  <c r="S10" s="1"/>
  <c r="F10"/>
  <c r="I10" s="1"/>
  <c r="P8"/>
  <c r="S8" s="1"/>
  <c r="F8"/>
  <c r="I8" s="1"/>
  <c r="P6"/>
  <c r="S6" s="1"/>
  <c r="F6"/>
  <c r="I6" s="1"/>
  <c r="P4"/>
  <c r="F4"/>
  <c r="D20" i="81" l="1"/>
  <c r="F20" s="1"/>
  <c r="D20" i="80"/>
  <c r="F20" s="1"/>
  <c r="N22" i="78"/>
  <c r="P22" s="1"/>
  <c r="F22"/>
  <c r="D20" i="74"/>
  <c r="F20" s="1"/>
  <c r="J6"/>
  <c r="N20" i="69"/>
  <c r="P20" s="1"/>
  <c r="N20" i="72"/>
  <c r="P20" s="1"/>
  <c r="D20" i="73"/>
  <c r="F20" s="1"/>
  <c r="N20" i="71"/>
  <c r="P20" s="1"/>
  <c r="T4" i="69"/>
  <c r="D20"/>
  <c r="F20" s="1"/>
  <c r="D24" i="58"/>
  <c r="N24"/>
  <c r="P24" s="1"/>
  <c r="F24"/>
  <c r="P22" i="57"/>
  <c r="Q16" i="55"/>
  <c r="Q12"/>
  <c r="S4" i="54"/>
  <c r="Q20"/>
  <c r="I20"/>
  <c r="J8"/>
  <c r="I10"/>
  <c r="I4"/>
  <c r="G4"/>
  <c r="J4" s="1"/>
  <c r="Q18" i="51"/>
  <c r="S14"/>
  <c r="Q12"/>
  <c r="Q10"/>
  <c r="T8"/>
  <c r="S4"/>
  <c r="I20"/>
  <c r="I4"/>
  <c r="S20" i="53"/>
  <c r="Q18"/>
  <c r="Q12"/>
  <c r="S10"/>
  <c r="S8"/>
  <c r="Q8"/>
  <c r="T6"/>
  <c r="S6"/>
  <c r="Q6"/>
  <c r="Q4"/>
  <c r="T4" s="1"/>
  <c r="S4" i="11"/>
  <c r="G10" i="53"/>
  <c r="J8" s="1"/>
  <c r="I10"/>
  <c r="I8"/>
  <c r="Q14"/>
  <c r="T8" s="1"/>
  <c r="I14"/>
  <c r="I20"/>
  <c r="I4" i="11"/>
  <c r="G8" i="55"/>
  <c r="T8"/>
  <c r="Q14"/>
  <c r="J4"/>
  <c r="T10" i="57"/>
  <c r="F22"/>
  <c r="Q18" i="55"/>
  <c r="T18" s="1"/>
  <c r="I20"/>
  <c r="G12"/>
  <c r="G18"/>
  <c r="J18" s="1"/>
  <c r="I4"/>
  <c r="S4"/>
  <c r="I6"/>
  <c r="S6"/>
  <c r="I8"/>
  <c r="S8"/>
  <c r="I10"/>
  <c r="I14"/>
  <c r="Q4"/>
  <c r="T4" s="1"/>
  <c r="S10"/>
  <c r="S20"/>
  <c r="I14" i="54"/>
  <c r="T6"/>
  <c r="S6"/>
  <c r="Q12"/>
  <c r="S10"/>
  <c r="Q8"/>
  <c r="G6"/>
  <c r="J6" s="1"/>
  <c r="I8"/>
  <c r="G8"/>
  <c r="G6" i="53"/>
  <c r="I6"/>
  <c r="I4"/>
  <c r="G4"/>
  <c r="J4" s="1"/>
  <c r="I16" i="54"/>
  <c r="T4"/>
  <c r="G12"/>
  <c r="Q16"/>
  <c r="G18"/>
  <c r="J16" s="1"/>
  <c r="I16" i="53"/>
  <c r="G12"/>
  <c r="G16"/>
  <c r="Q16"/>
  <c r="G18"/>
  <c r="J16" s="1"/>
  <c r="G14" i="51"/>
  <c r="S4" i="52"/>
  <c r="T6"/>
  <c r="S16"/>
  <c r="T8"/>
  <c r="S10"/>
  <c r="S14"/>
  <c r="Q4"/>
  <c r="N20" s="1"/>
  <c r="P20" s="1"/>
  <c r="Q14"/>
  <c r="T14" s="1"/>
  <c r="J4"/>
  <c r="I4"/>
  <c r="J6"/>
  <c r="I8"/>
  <c r="J14"/>
  <c r="I16"/>
  <c r="G4"/>
  <c r="G8"/>
  <c r="J8" s="1"/>
  <c r="I12"/>
  <c r="I18"/>
  <c r="S12"/>
  <c r="S18"/>
  <c r="I10" i="51"/>
  <c r="G4"/>
  <c r="J4" s="1"/>
  <c r="Q4"/>
  <c r="T4" s="1"/>
  <c r="G6"/>
  <c r="J6" s="1"/>
  <c r="Q6"/>
  <c r="G8"/>
  <c r="Q8"/>
  <c r="G12"/>
  <c r="G16"/>
  <c r="J16" s="1"/>
  <c r="Q16"/>
  <c r="T16" s="1"/>
  <c r="G18"/>
  <c r="T6"/>
  <c r="G18" i="11"/>
  <c r="G12"/>
  <c r="Q10"/>
  <c r="Q12"/>
  <c r="T8" s="1"/>
  <c r="Q16"/>
  <c r="Q18"/>
  <c r="T14" s="1"/>
  <c r="G4"/>
  <c r="Q4"/>
  <c r="G6"/>
  <c r="J6" s="1"/>
  <c r="Q6"/>
  <c r="T6" s="1"/>
  <c r="G8"/>
  <c r="Q8"/>
  <c r="G10"/>
  <c r="G14"/>
  <c r="Q14"/>
  <c r="G16"/>
  <c r="N22" i="55" l="1"/>
  <c r="P22" s="1"/>
  <c r="D22" i="54"/>
  <c r="F22" s="1"/>
  <c r="T16"/>
  <c r="N22"/>
  <c r="P22" s="1"/>
  <c r="N22" i="51"/>
  <c r="P22" s="1"/>
  <c r="D22"/>
  <c r="T16" i="53"/>
  <c r="N22"/>
  <c r="P22" s="1"/>
  <c r="J14" i="11"/>
  <c r="J8"/>
  <c r="N20"/>
  <c r="P20" s="1"/>
  <c r="D22" i="53"/>
  <c r="F22" s="1"/>
  <c r="J6"/>
  <c r="D20" i="11"/>
  <c r="D22" i="55"/>
  <c r="F22" s="1"/>
  <c r="J8"/>
  <c r="J25" i="58"/>
  <c r="L25" s="1"/>
  <c r="J23" i="57"/>
  <c r="L23" s="1"/>
  <c r="T8" i="54"/>
  <c r="J8" i="51"/>
  <c r="T4" i="52"/>
  <c r="D20"/>
  <c r="F20" s="1"/>
  <c r="T4" i="11"/>
  <c r="J4"/>
  <c r="J23" i="55" l="1"/>
  <c r="L23" s="1"/>
  <c r="J23" i="54"/>
  <c r="L23" s="1"/>
  <c r="J23" i="53"/>
  <c r="L23" s="1"/>
  <c r="J21" i="52"/>
  <c r="L21" s="1"/>
  <c r="F22" i="51"/>
  <c r="J23"/>
  <c r="L23" s="1"/>
  <c r="F20" i="11"/>
  <c r="J21"/>
  <c r="L21" s="1"/>
</calcChain>
</file>

<file path=xl/sharedStrings.xml><?xml version="1.0" encoding="utf-8"?>
<sst xmlns="http://schemas.openxmlformats.org/spreadsheetml/2006/main" count="1209" uniqueCount="248">
  <si>
    <t>Environnement</t>
  </si>
  <si>
    <t>TP Chimie 01</t>
  </si>
  <si>
    <t>Examens</t>
  </si>
  <si>
    <t>Modules</t>
  </si>
  <si>
    <t>Notes</t>
  </si>
  <si>
    <t>E.Continue</t>
  </si>
  <si>
    <t>Moyenne générale</t>
  </si>
  <si>
    <t>Coef</t>
  </si>
  <si>
    <r>
      <rPr>
        <b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>ransversale</t>
    </r>
  </si>
  <si>
    <r>
      <rPr>
        <b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écouverte</t>
    </r>
  </si>
  <si>
    <r>
      <rPr>
        <b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>ondamentale</t>
    </r>
  </si>
  <si>
    <r>
      <rPr>
        <b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>éthodologie</t>
    </r>
  </si>
  <si>
    <t>Observation</t>
  </si>
  <si>
    <t>Semestre 01</t>
  </si>
  <si>
    <t>Semestre 02</t>
  </si>
  <si>
    <t>Moyenne Semestre 01</t>
  </si>
  <si>
    <t>Moyenne Semestre 02</t>
  </si>
  <si>
    <t>Moy</t>
  </si>
  <si>
    <t>TP Chimie 02</t>
  </si>
  <si>
    <t xml:space="preserve"> "Chimie"</t>
  </si>
  <si>
    <t>Deuxième année licence</t>
  </si>
  <si>
    <t>Troisième année licence</t>
  </si>
  <si>
    <t>"Chimie analytique"</t>
  </si>
  <si>
    <t>"Chimie Pharmaceutique"</t>
  </si>
  <si>
    <t>"Physique"</t>
  </si>
  <si>
    <t>"Physique des matériaux"</t>
  </si>
  <si>
    <t>"Physique fondamentale"</t>
  </si>
  <si>
    <t>Première année licence</t>
  </si>
  <si>
    <t>Première année master</t>
  </si>
  <si>
    <t>Deuxième année master</t>
  </si>
  <si>
    <t>"Chimie de matériaux"</t>
  </si>
  <si>
    <t>"Chimie pharmaceutique"</t>
  </si>
  <si>
    <t>"Physique de la matière condensée"</t>
  </si>
  <si>
    <t>"Physique énergétique et énergie renouvelable"</t>
  </si>
  <si>
    <t>Page d'acceuil</t>
  </si>
  <si>
    <t>"Chimie des matériaux"</t>
  </si>
  <si>
    <t>Exemple de licence</t>
  </si>
  <si>
    <t>Exemple de master</t>
  </si>
  <si>
    <r>
      <rPr>
        <b/>
        <sz val="12"/>
        <color theme="1"/>
        <rFont val="Times New Roman"/>
        <family val="1"/>
      </rPr>
      <t>U</t>
    </r>
    <r>
      <rPr>
        <sz val="12"/>
        <color theme="1"/>
        <rFont val="Times New Roman"/>
        <family val="1"/>
      </rPr>
      <t>nités d'</t>
    </r>
    <r>
      <rPr>
        <b/>
        <sz val="12"/>
        <color theme="1"/>
        <rFont val="Times New Roman"/>
        <family val="1"/>
      </rPr>
      <t>E</t>
    </r>
    <r>
      <rPr>
        <sz val="12"/>
        <color theme="1"/>
        <rFont val="Times New Roman"/>
        <family val="1"/>
      </rPr>
      <t>nseignement</t>
    </r>
  </si>
  <si>
    <t>Histoire des Sciences</t>
  </si>
  <si>
    <t>Langues étrangères 02</t>
  </si>
  <si>
    <t>TP d’Electricité</t>
  </si>
  <si>
    <t>Informatique 02/ Langage de
programmation</t>
  </si>
  <si>
    <t>Physique 02/ Electricité</t>
  </si>
  <si>
    <t>Mathématiques 02/
Analyse &amp; Algèbre 02</t>
  </si>
  <si>
    <t>Langues étrangères 01</t>
  </si>
  <si>
    <t>Mathématiques 01/
Analyse &amp; Algèbre 01</t>
  </si>
  <si>
    <t>Physique 01/ Mécanique du point</t>
  </si>
  <si>
    <t>Chimie 01/ Structure de la
matière</t>
  </si>
  <si>
    <t>Chimie 02/ Thermodynamique &amp;
Cinétique Chimique</t>
  </si>
  <si>
    <t>TP Mécanique</t>
  </si>
  <si>
    <t>Informatique 01/ Bureaut. &amp;
Techn. Web +
Introduction à l’Algorithmique</t>
  </si>
  <si>
    <t>Anglais 03</t>
  </si>
  <si>
    <t>Cristallographie physique</t>
  </si>
  <si>
    <t>Méthodes numériques et
programmation</t>
  </si>
  <si>
    <t>TP Vibrations &amp; ondes</t>
  </si>
  <si>
    <t>TP Optique géométrique &amp;
physique</t>
  </si>
  <si>
    <t>Mécanique analytique</t>
  </si>
  <si>
    <t>Optique géométrique &amp;
physique</t>
  </si>
  <si>
    <t>Séries &amp; équations différentielles</t>
  </si>
  <si>
    <t>Vibrations &amp; ondes</t>
  </si>
  <si>
    <t>Anglais 04</t>
  </si>
  <si>
    <t>Electromagnétisme</t>
  </si>
  <si>
    <t>Thermodynamique</t>
  </si>
  <si>
    <t>TP Thermodynamique</t>
  </si>
  <si>
    <t>Chimie minérale</t>
  </si>
  <si>
    <t>Semestre 03</t>
  </si>
  <si>
    <t>Semestre 04</t>
  </si>
  <si>
    <t>Mathématiques appliquées</t>
  </si>
  <si>
    <t>Vibrations, ondes et optiques</t>
  </si>
  <si>
    <t>TP Chimie minérale</t>
  </si>
  <si>
    <t>Chimie analytique</t>
  </si>
  <si>
    <t>Chimie quantique</t>
  </si>
  <si>
    <t>Fonction de la variable
complexe</t>
  </si>
  <si>
    <t>Mécanique quantique</t>
  </si>
  <si>
    <t>Electronique générale</t>
  </si>
  <si>
    <t>Mécanique des fluides</t>
  </si>
  <si>
    <t>Thermodynamique &amp; cinétique
chimique</t>
  </si>
  <si>
    <t>Chimie inorganique</t>
  </si>
  <si>
    <t>TP Chimie analytique</t>
  </si>
  <si>
    <t>TP Thermodynamique &amp;
cinétique chimique</t>
  </si>
  <si>
    <t>Chimie des surfaces et catalyse</t>
  </si>
  <si>
    <t>Electrochimie</t>
  </si>
  <si>
    <t>Les méthodes d’analyse
quantitatives</t>
  </si>
  <si>
    <t>Les méthodes de séparation de
phases et chromatographie</t>
  </si>
  <si>
    <t>Semestre 05</t>
  </si>
  <si>
    <t>Semestre 06</t>
  </si>
  <si>
    <t>TP Chimie des surfaces</t>
  </si>
  <si>
    <t>Hygiène et sécurité</t>
  </si>
  <si>
    <t>Langue anglaise 05</t>
  </si>
  <si>
    <t>Equilibre en solution</t>
  </si>
  <si>
    <t>Méthodes électrochimiques
d’analyse</t>
  </si>
  <si>
    <t>Méthodes spectroscopiques
d’analyse</t>
  </si>
  <si>
    <t>Langue anglaise 06</t>
  </si>
  <si>
    <t>Ethique et Déontologie</t>
  </si>
  <si>
    <t>Stage de mémoire de fin d'étude</t>
  </si>
  <si>
    <t>TP Méthodes d’analyse
électrochimique</t>
  </si>
  <si>
    <t>Initiation à la connaissance du
médicament</t>
  </si>
  <si>
    <t>Chimie organique pharmaceutique</t>
  </si>
  <si>
    <t xml:space="preserve">Méthodes d’analyses électrochimiques </t>
  </si>
  <si>
    <t>Méthodes spectroscopiques d’analyses</t>
  </si>
  <si>
    <t>Pharmacologie-Toxicologie</t>
  </si>
  <si>
    <t>Biochimie structurale</t>
  </si>
  <si>
    <t>Méthodes d’analyse quantitative</t>
  </si>
  <si>
    <t>Méthodes chromatographiques de séparation</t>
  </si>
  <si>
    <t>Ethique et déontologie universitaire</t>
  </si>
  <si>
    <t>Bonnes pratiques de fabrication et bonnes pratiques de laboratoire</t>
  </si>
  <si>
    <t>Pharmacie galénique</t>
  </si>
  <si>
    <t>TP Biochimie</t>
  </si>
  <si>
    <t>Modélisations moléculaires</t>
  </si>
  <si>
    <t>Méthodes mathématiques pour la physique</t>
  </si>
  <si>
    <t>Physique statistique</t>
  </si>
  <si>
    <t>Relativité restreinte</t>
  </si>
  <si>
    <t>Physiques des semi-conducteurs</t>
  </si>
  <si>
    <t xml:space="preserve">Physique numérique </t>
  </si>
  <si>
    <t>Anglais scientifique 01</t>
  </si>
  <si>
    <t>Physique des particules</t>
  </si>
  <si>
    <t>Physique atomique</t>
  </si>
  <si>
    <t>Physique du solide</t>
  </si>
  <si>
    <t>Physique nucléaire</t>
  </si>
  <si>
    <t>Transfert de Chaleur</t>
  </si>
  <si>
    <t>TP Physique nucléaire</t>
  </si>
  <si>
    <t>TP Physique du solide</t>
  </si>
  <si>
    <t>Ethique et déontologie</t>
  </si>
  <si>
    <t>Anglais scientifique 2</t>
  </si>
  <si>
    <t>Nanotechnologie</t>
  </si>
  <si>
    <t>Electronique des composants</t>
  </si>
  <si>
    <t>Analyse et caractérisation des matériaux</t>
  </si>
  <si>
    <t>Analyse numérique</t>
  </si>
  <si>
    <t>Mathématique pour la physique</t>
  </si>
  <si>
    <t>Physique des semi-conducteurs</t>
  </si>
  <si>
    <t>Technologie des matériaux</t>
  </si>
  <si>
    <t>TP Analyse et caractérisation des
matériaux</t>
  </si>
  <si>
    <t>TP physique des semi-conducteurs</t>
  </si>
  <si>
    <t>Optoélectronique</t>
  </si>
  <si>
    <t>Physique des semi-conducteurs 1</t>
  </si>
  <si>
    <r>
      <rPr>
        <b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>ondamentale 01</t>
    </r>
  </si>
  <si>
    <r>
      <rPr>
        <b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>ondamentale 02</t>
    </r>
  </si>
  <si>
    <t>Défauts ponctuels-linéaires et diffusion</t>
  </si>
  <si>
    <t>Physique statistique avancée</t>
  </si>
  <si>
    <t>Interaction rayonnement matière</t>
  </si>
  <si>
    <t>Physique du solide avancée</t>
  </si>
  <si>
    <t>Méthodes mathématiques et algorithme pour la physique</t>
  </si>
  <si>
    <t>Calculs tensoriels pour les cristaux</t>
  </si>
  <si>
    <t>Anglais Scientifique</t>
  </si>
  <si>
    <t>Physique des semi-conducteurs 2</t>
  </si>
  <si>
    <t>Travaux pratiques</t>
  </si>
  <si>
    <t xml:space="preserve">Elaborations des matériaux </t>
  </si>
  <si>
    <t>Méthodes de caractérisation des matériaux 1</t>
  </si>
  <si>
    <t>Corrosion des métaux</t>
  </si>
  <si>
    <t>Magnétisme et supraconductivité</t>
  </si>
  <si>
    <t>Matériaux photoniques</t>
  </si>
  <si>
    <t>Didactique des sciences</t>
  </si>
  <si>
    <t>TP Synthèse d’intermédiaires organiques pour les molécules bioactives</t>
  </si>
  <si>
    <t>Composants photoniques</t>
  </si>
  <si>
    <t>Conversion photovoltaïque</t>
  </si>
  <si>
    <t>Technologie des semi-conducteurs</t>
  </si>
  <si>
    <t>Caractérisation des semi-conducteurs</t>
  </si>
  <si>
    <t>Programmation informatique</t>
  </si>
  <si>
    <t>Couches minces</t>
  </si>
  <si>
    <t xml:space="preserve">Energies renouvelables </t>
  </si>
  <si>
    <t>Propriétés physiques de la matière condensée 1</t>
  </si>
  <si>
    <t>Mécanique quantique de la matière condensée</t>
  </si>
  <si>
    <t>Symétries et théories des groupes en physique</t>
  </si>
  <si>
    <t>Caractérisation des matériaux</t>
  </si>
  <si>
    <t>Céramiques et verres</t>
  </si>
  <si>
    <t>Nanomatériaux</t>
  </si>
  <si>
    <t>Propriétés mécaniques et essais sur les métaux et alliages</t>
  </si>
  <si>
    <t>Rédaction scientifique</t>
  </si>
  <si>
    <t>Psychopédagogie</t>
  </si>
  <si>
    <t>Mémoire</t>
  </si>
  <si>
    <t>Soutenance</t>
  </si>
  <si>
    <t>Modélisation numérique des dispositifs à semiconducteurs</t>
  </si>
  <si>
    <t>Cellules solaires 01</t>
  </si>
  <si>
    <t>Cellules solaires 02</t>
  </si>
  <si>
    <t>Physique et technologie des verres</t>
  </si>
  <si>
    <t>Logiciels de simulation des cellules solaires</t>
  </si>
  <si>
    <t>Méthodologie et déontologie de recherche</t>
  </si>
  <si>
    <t>Lasers et fibres optiques</t>
  </si>
  <si>
    <t>Thermodynamique et transport</t>
  </si>
  <si>
    <t>Métallurgie</t>
  </si>
  <si>
    <t>Surfaces et interfaces</t>
  </si>
  <si>
    <t>Modélisation et simulation pour la matière condensée</t>
  </si>
  <si>
    <r>
      <rPr>
        <b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écouverte 01</t>
    </r>
  </si>
  <si>
    <r>
      <rPr>
        <b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écouverte 02</t>
    </r>
  </si>
  <si>
    <t>Chimie organique</t>
  </si>
  <si>
    <t>Chimie organométallique</t>
  </si>
  <si>
    <t>Spectroscopie atomique et moléculaire</t>
  </si>
  <si>
    <t>TP chimie organique</t>
  </si>
  <si>
    <t>TP méthodes spectroscopiques d’analyse</t>
  </si>
  <si>
    <t>Les matériaux de la civilisation</t>
  </si>
  <si>
    <t>Chimie thérapeutique</t>
  </si>
  <si>
    <t>Anglais</t>
  </si>
  <si>
    <t>Thermodynamique des solutions</t>
  </si>
  <si>
    <t xml:space="preserve">Electrochimie analytique </t>
  </si>
  <si>
    <t>Théorie des groupes</t>
  </si>
  <si>
    <t>Chimie Quantique</t>
  </si>
  <si>
    <t xml:space="preserve">TP Techniques de caractérisation des matériaux </t>
  </si>
  <si>
    <t>Informatique pour la chimie</t>
  </si>
  <si>
    <t xml:space="preserve">Méthodes d’analyse thermique </t>
  </si>
  <si>
    <t>Biomatériaux</t>
  </si>
  <si>
    <t>Synthèse asymétrique</t>
  </si>
  <si>
    <t xml:space="preserve">Chimie quantique </t>
  </si>
  <si>
    <t>Dispositifs et instruments médicaux</t>
  </si>
  <si>
    <t>TP chimie organique 02</t>
  </si>
  <si>
    <t>Cristallographie 01</t>
  </si>
  <si>
    <t>Méthodologie de la recherche scientifique</t>
  </si>
  <si>
    <t>Techniques d’analyse physico-chimique 01</t>
  </si>
  <si>
    <t>Techniques d’analyse physico-chimique 02</t>
  </si>
  <si>
    <t>Chimie organique 01</t>
  </si>
  <si>
    <t>Chimie organique 02</t>
  </si>
  <si>
    <t>TP Chimie organique 01</t>
  </si>
  <si>
    <t>TP Problèmes d’analyse réels 01</t>
  </si>
  <si>
    <t>TP Problèmes d’analyse réels 02</t>
  </si>
  <si>
    <t>Informatique 05/ Informatique pour la chimie</t>
  </si>
  <si>
    <t>Chimie organique approfondie 01</t>
  </si>
  <si>
    <t>Chimie organique approfondie 02</t>
  </si>
  <si>
    <t>Mécanique quantique 02</t>
  </si>
  <si>
    <t>Physique de solide 02</t>
  </si>
  <si>
    <t>Physique de solide 01</t>
  </si>
  <si>
    <t>TP Physique de solide 02</t>
  </si>
  <si>
    <t>TP Physique de solide 01</t>
  </si>
  <si>
    <t>Méthodes de caractérisation des matériaux 02</t>
  </si>
  <si>
    <t>Propriétés physiques de la matière condensée 02</t>
  </si>
  <si>
    <t>Cristallographie 02</t>
  </si>
  <si>
    <t>Physique des semi-conducteurs 01</t>
  </si>
  <si>
    <t>Physique des semi-conducteurs 02</t>
  </si>
  <si>
    <t>Méthodes de caractérisation des matériaux 01</t>
  </si>
  <si>
    <t>Matériaux moléculaires</t>
  </si>
  <si>
    <t>Propriétés physiques des solides</t>
  </si>
  <si>
    <t>Méthodes quantiques de calcul</t>
  </si>
  <si>
    <t>Non stœchiométrie dans les solides</t>
  </si>
  <si>
    <t>Physicochimie analytique</t>
  </si>
  <si>
    <t>Synthèse et caractérisation des matériaux</t>
  </si>
  <si>
    <t>Modélisation quantique des matériaux</t>
  </si>
  <si>
    <t>Pharmacologie thérapeutique</t>
  </si>
  <si>
    <t>Chimie des hétérocycles</t>
  </si>
  <si>
    <t>Chimie des solutions</t>
  </si>
  <si>
    <t>Phytochimie</t>
  </si>
  <si>
    <t>Contrôle de la qualité 
des médicaments</t>
  </si>
  <si>
    <t>Physico-chimie analytique</t>
  </si>
  <si>
    <t>Modélisation moléculaire</t>
  </si>
  <si>
    <t>Office 2007</t>
  </si>
  <si>
    <t>"Sciences de la matière"</t>
  </si>
  <si>
    <t>Spectroscopie</t>
  </si>
  <si>
    <t>Modélisation et simulation des
dispositifs à différents matériaux</t>
  </si>
  <si>
    <t>Super Réseaux</t>
  </si>
  <si>
    <t>Outils informatiques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</si>
</sst>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</font>
    <font>
      <sz val="16"/>
      <color theme="1"/>
      <name val="Times New Roman"/>
      <family val="1"/>
    </font>
    <font>
      <u/>
      <sz val="14"/>
      <color theme="1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u/>
      <sz val="16"/>
      <color theme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65">
    <border>
      <left/>
      <right/>
      <top/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/>
      <diagonal/>
    </border>
    <border>
      <left style="double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thick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/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ck">
        <color auto="1"/>
      </left>
      <right style="double">
        <color auto="1"/>
      </right>
      <top style="thick">
        <color auto="1"/>
      </top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double">
        <color auto="1"/>
      </right>
      <top/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ck">
        <color auto="1"/>
      </right>
      <top style="thick">
        <color auto="1"/>
      </top>
      <bottom/>
      <diagonal/>
    </border>
    <border>
      <left style="double">
        <color auto="1"/>
      </left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 style="thick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ck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/>
      <right style="double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/>
      <right style="double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40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Alignment="1" applyProtection="1">
      <alignment wrapText="1"/>
      <protection hidden="1"/>
    </xf>
    <xf numFmtId="0" fontId="4" fillId="0" borderId="0" xfId="0" applyFont="1" applyAlignment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2" fontId="1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hidden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2" fontId="1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2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2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hidden="1"/>
    </xf>
    <xf numFmtId="0" fontId="1" fillId="2" borderId="15" xfId="0" applyFont="1" applyFill="1" applyBorder="1" applyAlignment="1" applyProtection="1">
      <alignment horizontal="center" vertical="center" wrapText="1"/>
      <protection hidden="1"/>
    </xf>
    <xf numFmtId="2" fontId="1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2" fontId="1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hidden="1"/>
    </xf>
    <xf numFmtId="0" fontId="1" fillId="0" borderId="22" xfId="0" applyFont="1" applyBorder="1" applyAlignment="1" applyProtection="1">
      <alignment horizontal="center" vertical="center" wrapText="1"/>
      <protection hidden="1"/>
    </xf>
    <xf numFmtId="2" fontId="1" fillId="4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hidden="1"/>
    </xf>
    <xf numFmtId="2" fontId="1" fillId="5" borderId="12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15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12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2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2" fontId="2" fillId="0" borderId="17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1" fillId="2" borderId="16" xfId="0" applyFont="1" applyFill="1" applyBorder="1" applyAlignment="1" applyProtection="1">
      <alignment horizontal="center" vertical="center" wrapText="1"/>
      <protection hidden="1"/>
    </xf>
    <xf numFmtId="0" fontId="2" fillId="3" borderId="38" xfId="0" applyFont="1" applyFill="1" applyBorder="1" applyAlignment="1" applyProtection="1">
      <alignment vertical="center" wrapText="1"/>
      <protection hidden="1"/>
    </xf>
    <xf numFmtId="0" fontId="1" fillId="0" borderId="38" xfId="0" applyFont="1" applyBorder="1" applyAlignment="1" applyProtection="1">
      <alignment wrapText="1"/>
      <protection hidden="1"/>
    </xf>
    <xf numFmtId="0" fontId="2" fillId="0" borderId="38" xfId="0" applyFont="1" applyFill="1" applyBorder="1" applyAlignment="1" applyProtection="1">
      <alignment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0" fontId="1" fillId="2" borderId="22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14" xfId="0" applyFont="1" applyFill="1" applyBorder="1" applyAlignment="1" applyProtection="1">
      <alignment horizontal="center" vertical="center" wrapText="1"/>
      <protection hidden="1"/>
    </xf>
    <xf numFmtId="0" fontId="1" fillId="0" borderId="15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5" xfId="0" applyFont="1" applyFill="1" applyBorder="1" applyAlignment="1" applyProtection="1">
      <alignment horizontal="center" vertical="center" wrapText="1"/>
      <protection hidden="1"/>
    </xf>
    <xf numFmtId="0" fontId="1" fillId="2" borderId="45" xfId="0" applyFont="1" applyFill="1" applyBorder="1" applyAlignment="1" applyProtection="1">
      <alignment horizontal="center" vertical="center" wrapText="1"/>
      <protection hidden="1"/>
    </xf>
    <xf numFmtId="0" fontId="1" fillId="2" borderId="46" xfId="0" applyFont="1" applyFill="1" applyBorder="1" applyAlignment="1" applyProtection="1">
      <alignment horizontal="center" vertical="center" wrapText="1"/>
      <protection hidden="1"/>
    </xf>
    <xf numFmtId="2" fontId="1" fillId="5" borderId="4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1" fillId="0" borderId="15" xfId="0" applyFont="1" applyBorder="1" applyAlignment="1" applyProtection="1">
      <alignment horizontal="center" vertical="center" wrapText="1"/>
      <protection hidden="1"/>
    </xf>
    <xf numFmtId="2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2" fontId="1" fillId="4" borderId="14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0" fontId="1" fillId="0" borderId="11" xfId="0" applyFont="1" applyFill="1" applyBorder="1" applyAlignment="1" applyProtection="1">
      <alignment horizontal="center" vertical="center" wrapText="1"/>
      <protection hidden="1"/>
    </xf>
    <xf numFmtId="0" fontId="1" fillId="0" borderId="12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2" fontId="1" fillId="5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hidden="1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2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2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5" xfId="0" applyFont="1" applyFill="1" applyBorder="1" applyAlignment="1" applyProtection="1">
      <alignment horizontal="center" vertical="center" wrapText="1"/>
      <protection hidden="1"/>
    </xf>
    <xf numFmtId="0" fontId="1" fillId="0" borderId="46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1" fillId="2" borderId="51" xfId="0" applyFont="1" applyFill="1" applyBorder="1" applyAlignment="1" applyProtection="1">
      <alignment horizontal="center" vertical="center" wrapText="1"/>
      <protection hidden="1"/>
    </xf>
    <xf numFmtId="0" fontId="1" fillId="2" borderId="58" xfId="0" applyFont="1" applyFill="1" applyBorder="1" applyAlignment="1" applyProtection="1">
      <alignment horizontal="center" vertical="center" wrapText="1"/>
      <protection hidden="1"/>
    </xf>
    <xf numFmtId="0" fontId="1" fillId="0" borderId="54" xfId="0" applyFont="1" applyFill="1" applyBorder="1" applyAlignment="1" applyProtection="1">
      <alignment horizontal="center" vertical="center" wrapText="1"/>
      <protection hidden="1"/>
    </xf>
    <xf numFmtId="0" fontId="1" fillId="0" borderId="55" xfId="0" applyFont="1" applyFill="1" applyBorder="1" applyAlignment="1" applyProtection="1">
      <alignment horizontal="center" vertical="center" wrapText="1"/>
      <protection hidden="1"/>
    </xf>
    <xf numFmtId="2" fontId="1" fillId="4" borderId="46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55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58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hidden="1"/>
    </xf>
    <xf numFmtId="0" fontId="1" fillId="2" borderId="49" xfId="0" applyFont="1" applyFill="1" applyBorder="1" applyAlignment="1" applyProtection="1">
      <alignment horizontal="center" vertical="center" wrapText="1"/>
      <protection hidden="1"/>
    </xf>
    <xf numFmtId="0" fontId="1" fillId="0" borderId="16" xfId="0" applyFont="1" applyFill="1" applyBorder="1" applyAlignment="1" applyProtection="1">
      <alignment horizontal="center" vertical="center" wrapText="1"/>
      <protection hidden="1"/>
    </xf>
    <xf numFmtId="2" fontId="1" fillId="2" borderId="25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49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25" xfId="0" applyFont="1" applyFill="1" applyBorder="1" applyAlignment="1" applyProtection="1">
      <alignment horizontal="center" vertical="center" wrapText="1"/>
      <protection hidden="1"/>
    </xf>
    <xf numFmtId="2" fontId="1" fillId="3" borderId="25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49" xfId="0" applyFont="1" applyFill="1" applyBorder="1" applyAlignment="1" applyProtection="1">
      <alignment horizontal="center" vertical="center" wrapText="1"/>
      <protection hidden="1"/>
    </xf>
    <xf numFmtId="2" fontId="1" fillId="3" borderId="49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7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6" fillId="2" borderId="24" xfId="0" applyFont="1" applyFill="1" applyBorder="1" applyAlignment="1" applyProtection="1">
      <alignment horizontal="center" vertical="center" wrapText="1"/>
      <protection hidden="1"/>
    </xf>
    <xf numFmtId="0" fontId="5" fillId="0" borderId="24" xfId="1" applyFont="1" applyBorder="1" applyAlignment="1" applyProtection="1">
      <alignment horizontal="center" vertical="center" wrapText="1"/>
      <protection locked="0" hidden="1"/>
    </xf>
    <xf numFmtId="0" fontId="6" fillId="2" borderId="0" xfId="0" applyFont="1" applyFill="1" applyBorder="1" applyAlignment="1" applyProtection="1">
      <alignment vertical="top" wrapText="1"/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2" fillId="0" borderId="23" xfId="0" applyFont="1" applyFill="1" applyBorder="1" applyAlignment="1" applyProtection="1">
      <alignment horizontal="center" vertical="center" wrapText="1"/>
      <protection hidden="1"/>
    </xf>
    <xf numFmtId="0" fontId="2" fillId="0" borderId="18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Fill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1" fillId="0" borderId="20" xfId="0" applyFont="1" applyBorder="1" applyAlignment="1" applyProtection="1">
      <alignment wrapText="1"/>
      <protection hidden="1"/>
    </xf>
    <xf numFmtId="2" fontId="2" fillId="0" borderId="6" xfId="0" applyNumberFormat="1" applyFont="1" applyBorder="1" applyAlignment="1" applyProtection="1">
      <alignment horizontal="center" vertical="center" wrapText="1"/>
      <protection hidden="1"/>
    </xf>
    <xf numFmtId="2" fontId="2" fillId="0" borderId="8" xfId="0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19" xfId="0" applyFont="1" applyFill="1" applyBorder="1" applyAlignment="1" applyProtection="1">
      <alignment horizontal="center" vertical="center" wrapText="1"/>
      <protection hidden="1"/>
    </xf>
    <xf numFmtId="2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7" xfId="0" applyFont="1" applyFill="1" applyBorder="1" applyAlignment="1" applyProtection="1">
      <alignment horizontal="center" vertical="center" wrapText="1"/>
      <protection hidden="1"/>
    </xf>
    <xf numFmtId="0" fontId="1" fillId="2" borderId="18" xfId="0" applyFont="1" applyFill="1" applyBorder="1" applyAlignment="1">
      <alignment wrapText="1"/>
    </xf>
    <xf numFmtId="0" fontId="2" fillId="2" borderId="18" xfId="0" applyFont="1" applyFill="1" applyBorder="1" applyAlignment="1" applyProtection="1">
      <alignment horizontal="center" vertical="center" wrapText="1"/>
      <protection hidden="1"/>
    </xf>
    <xf numFmtId="0" fontId="1" fillId="2" borderId="19" xfId="0" applyFont="1" applyFill="1" applyBorder="1" applyAlignment="1">
      <alignment wrapText="1"/>
    </xf>
    <xf numFmtId="0" fontId="2" fillId="0" borderId="42" xfId="0" applyFont="1" applyBorder="1" applyAlignment="1" applyProtection="1">
      <alignment horizontal="center" vertical="center" wrapText="1"/>
      <protection hidden="1"/>
    </xf>
    <xf numFmtId="0" fontId="2" fillId="0" borderId="44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0" fontId="1" fillId="2" borderId="33" xfId="0" applyFont="1" applyFill="1" applyBorder="1" applyAlignment="1" applyProtection="1">
      <alignment horizontal="center" vertical="center" wrapText="1"/>
      <protection hidden="1"/>
    </xf>
    <xf numFmtId="0" fontId="1" fillId="2" borderId="32" xfId="0" applyFont="1" applyFill="1" applyBorder="1" applyAlignment="1" applyProtection="1">
      <alignment horizontal="center" vertical="center" wrapText="1"/>
      <protection hidden="1"/>
    </xf>
    <xf numFmtId="2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41" xfId="0" applyFont="1" applyFill="1" applyBorder="1" applyAlignment="1" applyProtection="1">
      <alignment horizontal="center" vertical="center" wrapText="1"/>
      <protection hidden="1"/>
    </xf>
    <xf numFmtId="0" fontId="1" fillId="2" borderId="40" xfId="0" applyFont="1" applyFill="1" applyBorder="1" applyAlignment="1" applyProtection="1">
      <alignment horizontal="center" vertical="center" wrapText="1"/>
      <protection hidden="1"/>
    </xf>
    <xf numFmtId="0" fontId="1" fillId="0" borderId="37" xfId="0" applyFont="1" applyBorder="1" applyAlignment="1" applyProtection="1">
      <alignment horizontal="center" vertical="center" wrapText="1"/>
      <protection hidden="1"/>
    </xf>
    <xf numFmtId="0" fontId="1" fillId="0" borderId="38" xfId="0" applyFont="1" applyBorder="1" applyAlignment="1" applyProtection="1">
      <alignment horizontal="center" vertical="center" wrapText="1"/>
      <protection hidden="1"/>
    </xf>
    <xf numFmtId="0" fontId="1" fillId="0" borderId="39" xfId="0" applyFont="1" applyBorder="1" applyAlignment="1" applyProtection="1">
      <alignment horizontal="center" vertical="center" wrapText="1"/>
      <protection hidden="1"/>
    </xf>
    <xf numFmtId="0" fontId="1" fillId="0" borderId="31" xfId="0" applyFont="1" applyBorder="1" applyAlignment="1" applyProtection="1">
      <alignment horizontal="center" vertical="center" wrapText="1"/>
      <protection hidden="1"/>
    </xf>
    <xf numFmtId="0" fontId="1" fillId="0" borderId="32" xfId="0" applyFont="1" applyBorder="1" applyAlignment="1" applyProtection="1">
      <alignment horizontal="center" vertical="center" wrapText="1"/>
      <protection hidden="1"/>
    </xf>
    <xf numFmtId="2" fontId="2" fillId="0" borderId="10" xfId="0" applyNumberFormat="1" applyFont="1" applyBorder="1" applyAlignment="1" applyProtection="1">
      <alignment horizontal="center" vertical="center" wrapText="1"/>
      <protection hidden="1"/>
    </xf>
    <xf numFmtId="2" fontId="2" fillId="0" borderId="7" xfId="0" applyNumberFormat="1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1" fillId="0" borderId="26" xfId="0" applyFont="1" applyBorder="1" applyAlignment="1" applyProtection="1">
      <alignment horizontal="center" vertical="center" wrapText="1"/>
      <protection hidden="1"/>
    </xf>
    <xf numFmtId="0" fontId="1" fillId="0" borderId="40" xfId="0" applyFont="1" applyBorder="1" applyAlignment="1" applyProtection="1">
      <alignment horizontal="center" vertical="center" wrapText="1"/>
      <protection hidden="1"/>
    </xf>
    <xf numFmtId="0" fontId="1" fillId="0" borderId="41" xfId="0" applyFont="1" applyBorder="1" applyAlignment="1" applyProtection="1">
      <alignment horizontal="center" vertical="center" wrapText="1"/>
      <protection hidden="1"/>
    </xf>
    <xf numFmtId="0" fontId="1" fillId="0" borderId="27" xfId="0" applyFont="1" applyBorder="1" applyAlignment="1" applyProtection="1">
      <alignment horizontal="center" vertical="center" wrapText="1"/>
      <protection hidden="1"/>
    </xf>
    <xf numFmtId="0" fontId="1" fillId="0" borderId="33" xfId="0" applyFont="1" applyBorder="1" applyAlignment="1" applyProtection="1">
      <alignment horizontal="center" vertical="center" wrapText="1"/>
      <protection hidden="1"/>
    </xf>
    <xf numFmtId="0" fontId="1" fillId="0" borderId="34" xfId="0" applyFont="1" applyBorder="1" applyAlignment="1" applyProtection="1">
      <alignment horizontal="center" vertical="center" wrapText="1"/>
      <protection hidden="1"/>
    </xf>
    <xf numFmtId="0" fontId="1" fillId="2" borderId="30" xfId="0" applyFont="1" applyFill="1" applyBorder="1" applyAlignment="1" applyProtection="1">
      <alignment horizontal="center" vertical="center" wrapText="1"/>
      <protection hidden="1"/>
    </xf>
    <xf numFmtId="2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2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27" xfId="0" applyFont="1" applyFill="1" applyBorder="1" applyAlignment="1" applyProtection="1">
      <alignment horizontal="center" vertical="center" wrapText="1"/>
      <protection hidden="1"/>
    </xf>
    <xf numFmtId="0" fontId="2" fillId="2" borderId="42" xfId="0" applyFont="1" applyFill="1" applyBorder="1" applyAlignment="1" applyProtection="1">
      <alignment horizontal="center" vertical="center" wrapText="1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43" xfId="0" applyFont="1" applyFill="1" applyBorder="1" applyAlignment="1" applyProtection="1">
      <alignment horizontal="center" vertical="center" wrapText="1"/>
      <protection hidden="1"/>
    </xf>
    <xf numFmtId="0" fontId="1" fillId="2" borderId="26" xfId="0" applyFont="1" applyFill="1" applyBorder="1" applyAlignment="1" applyProtection="1">
      <alignment horizontal="center" vertical="center" wrapText="1"/>
      <protection hidden="1"/>
    </xf>
    <xf numFmtId="2" fontId="2" fillId="2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 applyProtection="1">
      <alignment horizontal="center" vertical="center" wrapText="1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1" fillId="2" borderId="35" xfId="0" applyFont="1" applyFill="1" applyBorder="1" applyAlignment="1" applyProtection="1">
      <alignment horizontal="center" vertical="center" wrapText="1"/>
      <protection hidden="1"/>
    </xf>
    <xf numFmtId="0" fontId="1" fillId="2" borderId="36" xfId="0" applyFont="1" applyFill="1" applyBorder="1" applyAlignment="1" applyProtection="1">
      <alignment horizontal="center" vertical="center" wrapText="1"/>
      <protection hidden="1"/>
    </xf>
    <xf numFmtId="0" fontId="1" fillId="2" borderId="31" xfId="0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1" fillId="2" borderId="37" xfId="0" applyFont="1" applyFill="1" applyBorder="1" applyAlignment="1" applyProtection="1">
      <alignment horizontal="center" vertical="center" wrapText="1"/>
      <protection hidden="1"/>
    </xf>
    <xf numFmtId="0" fontId="1" fillId="2" borderId="38" xfId="0" applyFont="1" applyFill="1" applyBorder="1" applyAlignment="1" applyProtection="1">
      <alignment horizontal="center" vertical="center" wrapText="1"/>
      <protection hidden="1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2" fontId="1" fillId="4" borderId="10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1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0" applyNumberFormat="1" applyFont="1" applyBorder="1" applyAlignment="1" applyProtection="1">
      <alignment horizontal="center" vertical="center" wrapText="1"/>
      <protection hidden="1"/>
    </xf>
    <xf numFmtId="0" fontId="1" fillId="0" borderId="35" xfId="0" applyFont="1" applyBorder="1" applyAlignment="1" applyProtection="1">
      <alignment horizontal="center" vertical="center" wrapText="1"/>
      <protection hidden="1"/>
    </xf>
    <xf numFmtId="0" fontId="1" fillId="0" borderId="36" xfId="0" applyFont="1" applyBorder="1" applyAlignment="1" applyProtection="1">
      <alignment horizontal="center" vertical="center" wrapText="1"/>
      <protection hidden="1"/>
    </xf>
    <xf numFmtId="0" fontId="1" fillId="0" borderId="30" xfId="0" applyFont="1" applyBorder="1" applyAlignment="1" applyProtection="1">
      <alignment horizontal="center" vertical="center" wrapText="1"/>
      <protection hidden="1"/>
    </xf>
    <xf numFmtId="2" fontId="1" fillId="5" borderId="10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1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2" fillId="2" borderId="20" xfId="0" applyFont="1" applyFill="1" applyBorder="1" applyAlignment="1" applyProtection="1">
      <alignment horizontal="center" vertical="center" wrapText="1"/>
      <protection hidden="1"/>
    </xf>
    <xf numFmtId="0" fontId="2" fillId="2" borderId="16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59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52" xfId="0" applyFont="1" applyBorder="1" applyAlignment="1" applyProtection="1">
      <alignment horizontal="center" vertical="center" wrapText="1"/>
      <protection hidden="1"/>
    </xf>
    <xf numFmtId="2" fontId="1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 hidden="1"/>
    </xf>
    <xf numFmtId="0" fontId="1" fillId="0" borderId="30" xfId="0" applyFont="1" applyBorder="1" applyAlignment="1" applyProtection="1">
      <alignment horizontal="center" vertical="center" wrapText="1"/>
      <protection locked="0" hidden="1"/>
    </xf>
    <xf numFmtId="0" fontId="1" fillId="2" borderId="34" xfId="0" applyFont="1" applyFill="1" applyBorder="1" applyAlignment="1" applyProtection="1">
      <alignment horizontal="center" vertical="center" wrapText="1"/>
      <protection hidden="1"/>
    </xf>
    <xf numFmtId="2" fontId="2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0" borderId="42" xfId="0" applyFont="1" applyFill="1" applyBorder="1" applyAlignment="1" applyProtection="1">
      <alignment horizontal="center" vertical="center" wrapText="1"/>
      <protection hidden="1"/>
    </xf>
    <xf numFmtId="0" fontId="2" fillId="0" borderId="44" xfId="0" applyFont="1" applyFill="1" applyBorder="1" applyAlignment="1" applyProtection="1">
      <alignment horizontal="center" vertical="center" wrapText="1"/>
      <protection hidden="1"/>
    </xf>
    <xf numFmtId="0" fontId="1" fillId="0" borderId="38" xfId="0" applyFont="1" applyFill="1" applyBorder="1" applyAlignment="1" applyProtection="1">
      <alignment horizontal="center" vertical="center" wrapText="1"/>
      <protection hidden="1"/>
    </xf>
    <xf numFmtId="0" fontId="2" fillId="0" borderId="50" xfId="0" applyFont="1" applyFill="1" applyBorder="1" applyAlignment="1" applyProtection="1">
      <alignment horizontal="center" vertical="center" wrapText="1"/>
      <protection hidden="1"/>
    </xf>
    <xf numFmtId="0" fontId="2" fillId="0" borderId="30" xfId="0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8" xfId="0" applyFont="1" applyFill="1" applyBorder="1" applyAlignment="1" applyProtection="1">
      <alignment horizontal="center" vertical="center" wrapText="1"/>
      <protection hidden="1"/>
    </xf>
    <xf numFmtId="0" fontId="1" fillId="0" borderId="4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2" fillId="0" borderId="49" xfId="0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Fill="1" applyBorder="1" applyAlignment="1">
      <alignment wrapText="1"/>
    </xf>
    <xf numFmtId="0" fontId="1" fillId="0" borderId="41" xfId="0" applyFont="1" applyFill="1" applyBorder="1" applyAlignment="1" applyProtection="1">
      <alignment horizontal="center" vertical="center" wrapText="1"/>
      <protection hidden="1"/>
    </xf>
    <xf numFmtId="0" fontId="1" fillId="0" borderId="27" xfId="0" applyFont="1" applyFill="1" applyBorder="1" applyAlignment="1" applyProtection="1">
      <alignment horizontal="center" vertical="center" wrapText="1"/>
      <protection hidden="1"/>
    </xf>
    <xf numFmtId="2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2" fillId="0" borderId="6" xfId="0" applyFont="1" applyFill="1" applyBorder="1" applyAlignment="1" applyProtection="1">
      <alignment horizontal="center" vertical="center" wrapText="1"/>
      <protection hidden="1"/>
    </xf>
    <xf numFmtId="0" fontId="2" fillId="0" borderId="13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  <protection hidden="1"/>
    </xf>
    <xf numFmtId="0" fontId="6" fillId="2" borderId="29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28" xfId="1" applyFont="1" applyFill="1" applyBorder="1" applyAlignment="1" applyProtection="1">
      <alignment horizontal="center" vertical="center" wrapText="1"/>
      <protection locked="0"/>
    </xf>
    <xf numFmtId="0" fontId="5" fillId="0" borderId="29" xfId="1" applyFont="1" applyFill="1" applyBorder="1" applyAlignment="1" applyProtection="1">
      <protection locked="0"/>
    </xf>
    <xf numFmtId="0" fontId="5" fillId="0" borderId="1" xfId="1" applyFont="1" applyFill="1" applyBorder="1" applyAlignment="1" applyProtection="1">
      <protection locked="0"/>
    </xf>
    <xf numFmtId="0" fontId="5" fillId="2" borderId="28" xfId="1" applyFont="1" applyFill="1" applyBorder="1" applyAlignment="1" applyProtection="1">
      <alignment horizontal="center" vertical="center" wrapText="1"/>
      <protection locked="0"/>
    </xf>
    <xf numFmtId="0" fontId="5" fillId="2" borderId="29" xfId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  <protection hidden="1"/>
    </xf>
    <xf numFmtId="0" fontId="5" fillId="0" borderId="24" xfId="1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Border="1" applyProtection="1">
      <protection hidden="1"/>
    </xf>
    <xf numFmtId="0" fontId="7" fillId="0" borderId="7" xfId="0" applyFont="1" applyBorder="1" applyProtection="1">
      <protection hidden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 hidden="1"/>
    </xf>
    <xf numFmtId="0" fontId="1" fillId="0" borderId="27" xfId="0" applyFont="1" applyBorder="1" applyAlignment="1" applyProtection="1">
      <alignment horizontal="center" vertical="center" wrapText="1"/>
      <protection locked="0" hidden="1"/>
    </xf>
    <xf numFmtId="164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3" xfId="0" applyFont="1" applyFill="1" applyBorder="1" applyAlignment="1" applyProtection="1">
      <alignment horizontal="center" vertical="center" wrapText="1"/>
      <protection hidden="1"/>
    </xf>
    <xf numFmtId="0" fontId="1" fillId="0" borderId="32" xfId="0" applyFont="1" applyFill="1" applyBorder="1" applyAlignment="1" applyProtection="1">
      <alignment horizontal="center" vertical="center" wrapText="1"/>
      <protection hidden="1"/>
    </xf>
    <xf numFmtId="2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7" xfId="0" applyFont="1" applyFill="1" applyBorder="1" applyAlignment="1" applyProtection="1">
      <alignment horizontal="center" vertical="center" wrapText="1"/>
      <protection hidden="1"/>
    </xf>
    <xf numFmtId="0" fontId="1" fillId="0" borderId="40" xfId="0" applyFont="1" applyFill="1" applyBorder="1" applyAlignment="1" applyProtection="1">
      <alignment horizontal="center" vertical="center" wrapText="1"/>
      <protection hidden="1"/>
    </xf>
    <xf numFmtId="0" fontId="1" fillId="0" borderId="30" xfId="0" applyFont="1" applyFill="1" applyBorder="1" applyAlignment="1" applyProtection="1">
      <alignment horizontal="center" vertical="center" wrapText="1"/>
      <protection hidden="1"/>
    </xf>
    <xf numFmtId="0" fontId="1" fillId="2" borderId="47" xfId="0" applyFont="1" applyFill="1" applyBorder="1" applyAlignment="1" applyProtection="1">
      <alignment horizontal="center" vertical="center" wrapText="1"/>
      <protection hidden="1"/>
    </xf>
    <xf numFmtId="2" fontId="1" fillId="5" borderId="8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33" xfId="0" applyFont="1" applyFill="1" applyBorder="1" applyAlignment="1" applyProtection="1">
      <alignment horizontal="center" vertical="center" wrapText="1"/>
      <protection hidden="1"/>
    </xf>
    <xf numFmtId="0" fontId="2" fillId="3" borderId="30" xfId="0" applyFont="1" applyFill="1" applyBorder="1" applyAlignment="1" applyProtection="1">
      <alignment horizontal="center" vertical="center" wrapText="1"/>
      <protection hidden="1"/>
    </xf>
    <xf numFmtId="0" fontId="1" fillId="3" borderId="60" xfId="0" applyFont="1" applyFill="1" applyBorder="1" applyAlignment="1" applyProtection="1">
      <alignment horizontal="center" vertical="center" wrapText="1"/>
      <protection hidden="1"/>
    </xf>
    <xf numFmtId="0" fontId="1" fillId="3" borderId="50" xfId="0" applyFont="1" applyFill="1" applyBorder="1" applyAlignment="1" applyProtection="1">
      <alignment horizontal="center" vertical="center" wrapText="1"/>
      <protection hidden="1"/>
    </xf>
    <xf numFmtId="2" fontId="2" fillId="3" borderId="25" xfId="0" applyNumberFormat="1" applyFont="1" applyFill="1" applyBorder="1" applyAlignment="1" applyProtection="1">
      <alignment horizontal="center" vertical="center" wrapText="1"/>
      <protection hidden="1"/>
    </xf>
    <xf numFmtId="2" fontId="2" fillId="3" borderId="49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25" xfId="0" applyFont="1" applyFill="1" applyBorder="1" applyAlignment="1" applyProtection="1">
      <alignment horizontal="center" vertical="center" wrapText="1"/>
      <protection hidden="1"/>
    </xf>
    <xf numFmtId="0" fontId="1" fillId="3" borderId="49" xfId="0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2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0" applyFont="1" applyFill="1" applyBorder="1" applyAlignment="1" applyProtection="1">
      <alignment horizontal="center" vertical="center" wrapText="1"/>
      <protection hidden="1"/>
    </xf>
    <xf numFmtId="2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0" fontId="1" fillId="0" borderId="47" xfId="0" applyFont="1" applyFill="1" applyBorder="1" applyAlignment="1" applyProtection="1">
      <alignment horizontal="center" vertical="center" wrapText="1"/>
      <protection hidden="1"/>
    </xf>
    <xf numFmtId="0" fontId="1" fillId="0" borderId="31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0" fontId="1" fillId="2" borderId="60" xfId="0" applyFont="1" applyFill="1" applyBorder="1" applyAlignment="1" applyProtection="1">
      <alignment horizontal="center" vertical="center" wrapText="1"/>
      <protection hidden="1"/>
    </xf>
    <xf numFmtId="0" fontId="1" fillId="2" borderId="50" xfId="0" applyFont="1" applyFill="1" applyBorder="1" applyAlignment="1" applyProtection="1">
      <alignment horizontal="center" vertical="center" wrapText="1"/>
      <protection hidden="1"/>
    </xf>
    <xf numFmtId="2" fontId="2" fillId="2" borderId="25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49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25" xfId="0" applyFont="1" applyFill="1" applyBorder="1" applyAlignment="1" applyProtection="1">
      <alignment horizontal="center" vertical="center" wrapText="1"/>
      <protection hidden="1"/>
    </xf>
    <xf numFmtId="0" fontId="1" fillId="2" borderId="49" xfId="0" applyFont="1" applyFill="1" applyBorder="1" applyAlignment="1" applyProtection="1">
      <alignment horizontal="center" vertical="center" wrapText="1"/>
      <protection hidden="1"/>
    </xf>
    <xf numFmtId="0" fontId="2" fillId="2" borderId="33" xfId="0" applyFont="1" applyFill="1" applyBorder="1" applyAlignment="1" applyProtection="1">
      <alignment horizontal="center" vertical="center" wrapText="1"/>
      <protection hidden="1"/>
    </xf>
    <xf numFmtId="0" fontId="2" fillId="2" borderId="30" xfId="0" applyFont="1" applyFill="1" applyBorder="1" applyAlignment="1" applyProtection="1">
      <alignment horizontal="center" vertical="center" wrapText="1"/>
      <protection hidden="1"/>
    </xf>
    <xf numFmtId="0" fontId="1" fillId="2" borderId="33" xfId="0" applyFont="1" applyFill="1" applyBorder="1" applyAlignment="1" applyProtection="1">
      <alignment horizontal="center" vertical="center" wrapText="1"/>
      <protection locked="0" hidden="1"/>
    </xf>
    <xf numFmtId="0" fontId="1" fillId="2" borderId="30" xfId="0" applyFont="1" applyFill="1" applyBorder="1" applyAlignment="1" applyProtection="1">
      <alignment horizontal="center" vertical="center" wrapText="1"/>
      <protection locked="0" hidden="1"/>
    </xf>
    <xf numFmtId="0" fontId="2" fillId="2" borderId="50" xfId="0" applyFont="1" applyFill="1" applyBorder="1" applyAlignment="1" applyProtection="1">
      <alignment horizontal="center" vertical="center" wrapText="1"/>
      <protection hidden="1"/>
    </xf>
    <xf numFmtId="0" fontId="2" fillId="2" borderId="48" xfId="0" applyFont="1" applyFill="1" applyBorder="1" applyAlignment="1" applyProtection="1">
      <alignment horizontal="center" vertical="center" wrapText="1"/>
      <protection hidden="1"/>
    </xf>
    <xf numFmtId="0" fontId="1" fillId="2" borderId="49" xfId="0" applyFont="1" applyFill="1" applyBorder="1" applyAlignment="1">
      <alignment wrapText="1"/>
    </xf>
    <xf numFmtId="0" fontId="2" fillId="2" borderId="49" xfId="0" applyFont="1" applyFill="1" applyBorder="1" applyAlignment="1" applyProtection="1">
      <alignment horizontal="center" vertical="center" wrapText="1"/>
      <protection hidden="1"/>
    </xf>
    <xf numFmtId="0" fontId="1" fillId="2" borderId="30" xfId="0" applyFont="1" applyFill="1" applyBorder="1" applyAlignment="1">
      <alignment wrapText="1"/>
    </xf>
    <xf numFmtId="0" fontId="1" fillId="2" borderId="41" xfId="0" applyFont="1" applyFill="1" applyBorder="1" applyAlignment="1" applyProtection="1">
      <alignment horizontal="center" vertical="center" wrapText="1"/>
      <protection locked="0" hidden="1"/>
    </xf>
    <xf numFmtId="0" fontId="1" fillId="2" borderId="27" xfId="0" applyFont="1" applyFill="1" applyBorder="1" applyAlignment="1" applyProtection="1">
      <alignment horizontal="center" vertical="center" wrapText="1"/>
      <protection locked="0" hidden="1"/>
    </xf>
    <xf numFmtId="0" fontId="1" fillId="0" borderId="53" xfId="0" applyFont="1" applyBorder="1" applyAlignment="1" applyProtection="1">
      <alignment horizontal="center" vertical="center" wrapText="1"/>
      <protection hidden="1"/>
    </xf>
    <xf numFmtId="0" fontId="1" fillId="0" borderId="56" xfId="0" applyFont="1" applyBorder="1" applyAlignment="1" applyProtection="1">
      <alignment horizontal="center" vertical="center" wrapText="1"/>
      <protection hidden="1"/>
    </xf>
    <xf numFmtId="0" fontId="1" fillId="0" borderId="47" xfId="0" applyFont="1" applyBorder="1" applyAlignment="1" applyProtection="1">
      <alignment horizontal="center" vertical="center" wrapText="1"/>
      <protection locked="0" hidden="1"/>
    </xf>
    <xf numFmtId="2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24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51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31" xfId="0" applyFont="1" applyFill="1" applyBorder="1" applyAlignment="1" applyProtection="1">
      <alignment horizontal="center" vertical="center" wrapText="1"/>
      <protection locked="0" hidden="1"/>
    </xf>
    <xf numFmtId="0" fontId="1" fillId="2" borderId="32" xfId="0" applyFont="1" applyFill="1" applyBorder="1" applyAlignment="1" applyProtection="1">
      <alignment horizontal="center" vertical="center" wrapText="1"/>
      <protection locked="0" hidden="1"/>
    </xf>
    <xf numFmtId="0" fontId="1" fillId="0" borderId="53" xfId="0" applyFont="1" applyFill="1" applyBorder="1" applyAlignment="1" applyProtection="1">
      <alignment horizontal="center" vertical="center" wrapText="1"/>
      <protection locked="0" hidden="1"/>
    </xf>
    <xf numFmtId="0" fontId="1" fillId="0" borderId="56" xfId="0" applyFont="1" applyFill="1" applyBorder="1" applyAlignment="1" applyProtection="1">
      <alignment horizontal="center" vertical="center" wrapText="1"/>
      <protection locked="0" hidden="1"/>
    </xf>
    <xf numFmtId="2" fontId="2" fillId="0" borderId="5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4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2" fillId="0" borderId="43" xfId="0" applyFont="1" applyFill="1" applyBorder="1" applyAlignment="1" applyProtection="1">
      <alignment horizontal="center" vertical="center" wrapText="1"/>
      <protection hidden="1"/>
    </xf>
    <xf numFmtId="0" fontId="1" fillId="2" borderId="24" xfId="0" applyFont="1" applyFill="1" applyBorder="1" applyAlignment="1" applyProtection="1">
      <alignment horizontal="center" vertical="center" wrapText="1"/>
      <protection hidden="1"/>
    </xf>
    <xf numFmtId="0" fontId="1" fillId="2" borderId="51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51" xfId="0" applyFont="1" applyFill="1" applyBorder="1" applyAlignment="1" applyProtection="1">
      <alignment horizontal="center" vertical="center" wrapText="1"/>
      <protection hidden="1"/>
    </xf>
    <xf numFmtId="0" fontId="2" fillId="0" borderId="54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33" xfId="0" applyFont="1" applyFill="1" applyBorder="1" applyAlignment="1" applyProtection="1">
      <alignment horizontal="center" vertical="center" wrapText="1"/>
      <protection locked="0" hidden="1"/>
    </xf>
    <xf numFmtId="0" fontId="1" fillId="0" borderId="30" xfId="0" applyFont="1" applyFill="1" applyBorder="1" applyAlignment="1" applyProtection="1">
      <alignment horizontal="center" vertical="center" wrapText="1"/>
      <protection locked="0" hidden="1"/>
    </xf>
    <xf numFmtId="0" fontId="1" fillId="2" borderId="56" xfId="0" applyFont="1" applyFill="1" applyBorder="1" applyAlignment="1" applyProtection="1">
      <alignment horizontal="center" vertical="center" wrapText="1"/>
      <protection locked="0" hidden="1"/>
    </xf>
    <xf numFmtId="0" fontId="1" fillId="2" borderId="57" xfId="0" applyFont="1" applyFill="1" applyBorder="1" applyAlignment="1" applyProtection="1">
      <alignment horizontal="center" vertical="center" wrapText="1"/>
      <protection locked="0" hidden="1"/>
    </xf>
    <xf numFmtId="0" fontId="0" fillId="0" borderId="44" xfId="0" applyBorder="1"/>
    <xf numFmtId="0" fontId="0" fillId="0" borderId="43" xfId="0" applyBorder="1"/>
    <xf numFmtId="2" fontId="1" fillId="5" borderId="24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5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4" xfId="0" applyFont="1" applyBorder="1" applyAlignment="1" applyProtection="1">
      <alignment horizontal="center" vertical="center" wrapText="1"/>
      <protection hidden="1"/>
    </xf>
    <xf numFmtId="0" fontId="1" fillId="0" borderId="24" xfId="0" applyFont="1" applyBorder="1" applyAlignment="1" applyProtection="1">
      <alignment horizontal="center" vertical="center" wrapText="1"/>
      <protection hidden="1"/>
    </xf>
    <xf numFmtId="0" fontId="2" fillId="0" borderId="54" xfId="0" applyFont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center" vertical="center" wrapText="1"/>
      <protection hidden="1"/>
    </xf>
    <xf numFmtId="2" fontId="1" fillId="4" borderId="54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3" xfId="0" applyFont="1" applyBorder="1" applyAlignment="1" applyProtection="1">
      <alignment horizontal="center" vertical="center" wrapText="1"/>
      <protection locked="0" hidden="1"/>
    </xf>
    <xf numFmtId="0" fontId="1" fillId="0" borderId="56" xfId="0" applyFont="1" applyBorder="1" applyAlignment="1" applyProtection="1">
      <alignment horizontal="center" vertical="center" wrapText="1"/>
      <protection locked="0" hidden="1"/>
    </xf>
    <xf numFmtId="0" fontId="1" fillId="2" borderId="34" xfId="0" applyFont="1" applyFill="1" applyBorder="1" applyAlignment="1" applyProtection="1">
      <alignment horizontal="center" vertical="center" wrapText="1"/>
      <protection locked="0" hidden="1"/>
    </xf>
    <xf numFmtId="0" fontId="1" fillId="0" borderId="41" xfId="0" applyFont="1" applyFill="1" applyBorder="1" applyAlignment="1" applyProtection="1">
      <alignment horizontal="center" vertical="center" wrapText="1"/>
      <protection locked="0" hidden="1"/>
    </xf>
    <xf numFmtId="0" fontId="1" fillId="0" borderId="27" xfId="0" applyFont="1" applyFill="1" applyBorder="1" applyAlignment="1" applyProtection="1">
      <alignment horizontal="center" vertical="center" wrapText="1"/>
      <protection locked="0" hidden="1"/>
    </xf>
    <xf numFmtId="0" fontId="1" fillId="2" borderId="47" xfId="0" applyFont="1" applyFill="1" applyBorder="1" applyAlignment="1" applyProtection="1">
      <alignment horizontal="center" vertical="center" wrapText="1"/>
      <protection locked="0" hidden="1"/>
    </xf>
    <xf numFmtId="0" fontId="1" fillId="0" borderId="34" xfId="0" applyFont="1" applyFill="1" applyBorder="1" applyAlignment="1" applyProtection="1">
      <alignment horizontal="center" vertical="center" wrapText="1"/>
      <protection locked="0" hidden="1"/>
    </xf>
    <xf numFmtId="0" fontId="1" fillId="0" borderId="32" xfId="0" applyFont="1" applyFill="1" applyBorder="1" applyAlignment="1" applyProtection="1">
      <alignment horizontal="center" vertical="center" wrapText="1"/>
      <protection locked="0" hidden="1"/>
    </xf>
    <xf numFmtId="0" fontId="1" fillId="0" borderId="34" xfId="0" applyFont="1" applyBorder="1" applyAlignment="1" applyProtection="1">
      <alignment horizontal="center" vertical="center" wrapText="1"/>
      <protection locked="0" hidden="1"/>
    </xf>
    <xf numFmtId="0" fontId="1" fillId="0" borderId="37" xfId="0" applyFont="1" applyFill="1" applyBorder="1" applyAlignment="1" applyProtection="1">
      <alignment horizontal="center" vertical="center" wrapText="1"/>
      <protection hidden="1"/>
    </xf>
    <xf numFmtId="0" fontId="1" fillId="0" borderId="39" xfId="0" applyFont="1" applyFill="1" applyBorder="1" applyAlignment="1" applyProtection="1">
      <alignment horizontal="center" vertical="center" wrapText="1"/>
      <protection hidden="1"/>
    </xf>
    <xf numFmtId="0" fontId="1" fillId="2" borderId="64" xfId="0" applyFont="1" applyFill="1" applyBorder="1" applyAlignment="1" applyProtection="1">
      <alignment horizontal="center" vertical="center" wrapText="1"/>
      <protection hidden="1"/>
    </xf>
    <xf numFmtId="0" fontId="1" fillId="2" borderId="63" xfId="0" applyFont="1" applyFill="1" applyBorder="1" applyAlignment="1" applyProtection="1">
      <alignment horizontal="center" vertical="center" wrapText="1"/>
      <protection locked="0" hidden="1"/>
    </xf>
    <xf numFmtId="0" fontId="1" fillId="2" borderId="50" xfId="0" applyFont="1" applyFill="1" applyBorder="1" applyAlignment="1" applyProtection="1">
      <alignment horizontal="center" vertical="center" wrapText="1"/>
      <protection locked="0" hidden="1"/>
    </xf>
    <xf numFmtId="2" fontId="2" fillId="2" borderId="64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31" xfId="0" applyFont="1" applyFill="1" applyBorder="1" applyAlignment="1" applyProtection="1">
      <alignment horizontal="center" vertical="center" wrapText="1"/>
      <protection hidden="1"/>
    </xf>
    <xf numFmtId="2" fontId="1" fillId="2" borderId="64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49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10" xfId="0" applyNumberFormat="1" applyFont="1" applyFill="1" applyBorder="1" applyAlignment="1" applyProtection="1">
      <alignment horizontal="center" vertical="center" wrapText="1"/>
      <protection locked="0" hidden="1"/>
    </xf>
    <xf numFmtId="2" fontId="1" fillId="5" borderId="8" xfId="0" applyNumberFormat="1" applyFont="1" applyFill="1" applyBorder="1" applyAlignment="1" applyProtection="1">
      <alignment horizontal="center" vertical="center" wrapText="1"/>
      <protection locked="0" hidden="1"/>
    </xf>
    <xf numFmtId="2" fontId="1" fillId="5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61" xfId="0" applyFont="1" applyFill="1" applyBorder="1" applyAlignment="1" applyProtection="1">
      <alignment horizontal="center" vertical="center" wrapText="1"/>
      <protection hidden="1"/>
    </xf>
    <xf numFmtId="0" fontId="1" fillId="0" borderId="62" xfId="0" applyFont="1" applyFill="1" applyBorder="1" applyAlignment="1" applyProtection="1">
      <alignment horizontal="center" vertical="center" wrapText="1"/>
      <protection hidden="1"/>
    </xf>
    <xf numFmtId="0" fontId="1" fillId="0" borderId="48" xfId="0" applyFont="1" applyFill="1" applyBorder="1" applyAlignment="1" applyProtection="1">
      <alignment horizontal="center" vertical="center" wrapText="1"/>
      <protection hidden="1"/>
    </xf>
  </cellXfs>
  <cellStyles count="2">
    <cellStyle name="Lien hypertexte" xfId="1" builtinId="8"/>
    <cellStyle name="Normal" xfId="0" builtinId="0"/>
  </cellStyles>
  <dxfs count="27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2"/>
  <sheetViews>
    <sheetView view="pageBreakPreview" zoomScaleSheetLayoutView="100"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5.42578125" style="2" bestFit="1" customWidth="1"/>
    <col min="5" max="5" width="7.5703125" style="28" bestFit="1" customWidth="1"/>
    <col min="6" max="6" width="6.7109375" style="28" customWidth="1"/>
    <col min="7" max="7" width="12.140625" style="28" hidden="1" customWidth="1"/>
    <col min="8" max="8" width="5.425781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5.42578125" style="2" bestFit="1" customWidth="1"/>
    <col min="15" max="15" width="7.5703125" style="2" bestFit="1" customWidth="1"/>
    <col min="16" max="16" width="6.7109375" style="2" customWidth="1"/>
    <col min="17" max="17" width="11.42578125" style="2" hidden="1" customWidth="1"/>
    <col min="18" max="18" width="5.710937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1" t="s">
        <v>3</v>
      </c>
      <c r="C3" s="182"/>
      <c r="D3" s="182"/>
      <c r="E3" s="44" t="s">
        <v>4</v>
      </c>
      <c r="F3" s="44" t="s">
        <v>17</v>
      </c>
      <c r="G3" s="44"/>
      <c r="H3" s="44" t="s">
        <v>7</v>
      </c>
      <c r="I3" s="182" t="s">
        <v>12</v>
      </c>
      <c r="J3" s="182"/>
      <c r="K3" s="41"/>
      <c r="L3" s="182" t="s">
        <v>3</v>
      </c>
      <c r="M3" s="182"/>
      <c r="N3" s="182"/>
      <c r="O3" s="44" t="s">
        <v>4</v>
      </c>
      <c r="P3" s="44" t="s">
        <v>17</v>
      </c>
      <c r="Q3" s="44"/>
      <c r="R3" s="44" t="s">
        <v>7</v>
      </c>
      <c r="S3" s="182" t="s">
        <v>12</v>
      </c>
      <c r="T3" s="182"/>
    </row>
    <row r="4" spans="1:20" ht="24.95" customHeight="1" thickTop="1" thickBot="1">
      <c r="A4" s="162" t="s">
        <v>8</v>
      </c>
      <c r="B4" s="164" t="s">
        <v>45</v>
      </c>
      <c r="C4" s="160" t="s">
        <v>2</v>
      </c>
      <c r="D4" s="160">
        <v>100</v>
      </c>
      <c r="E4" s="176">
        <v>9</v>
      </c>
      <c r="F4" s="159">
        <f>IF(E4="","",(E4*D4)/100)</f>
        <v>9</v>
      </c>
      <c r="G4" s="160">
        <f>IF(F4="",0,F4)</f>
        <v>9</v>
      </c>
      <c r="H4" s="160">
        <v>1</v>
      </c>
      <c r="I4" s="161" t="str">
        <f>IF(F4="","",IF(F4&gt;=10,"'Module' aquis","'Module' non aquis"))</f>
        <v>'Module' non aquis</v>
      </c>
      <c r="J4" s="155" t="str">
        <f>IF(F4="","",IF((G4*H4)/SUM(H4)&gt;=10,"'Unité' aquise","'Unité' non aquise"))</f>
        <v>'Unité' non aquise</v>
      </c>
      <c r="K4" s="41"/>
      <c r="L4" s="158" t="s">
        <v>40</v>
      </c>
      <c r="M4" s="160" t="s">
        <v>2</v>
      </c>
      <c r="N4" s="160">
        <v>100</v>
      </c>
      <c r="O4" s="176">
        <v>12</v>
      </c>
      <c r="P4" s="159">
        <f>IF(O4="","",(O4*N4)/100)</f>
        <v>12</v>
      </c>
      <c r="Q4" s="160">
        <f>IF(P4="",0,P4)</f>
        <v>12</v>
      </c>
      <c r="R4" s="160">
        <v>1</v>
      </c>
      <c r="S4" s="161" t="str">
        <f>IF(P4="","",IF(P4&gt;=10,"'Module' aquis","'Module' non aquis"))</f>
        <v>'Module' aquis</v>
      </c>
      <c r="T4" s="155" t="str">
        <f>IF(P4="","",IF((Q4*R4)/SUM(R4)&gt;=10,"'Unité' aquise","'Unité' non aquise"))</f>
        <v>'Unité' aquise</v>
      </c>
    </row>
    <row r="5" spans="1:20" ht="24.95" customHeight="1" thickTop="1" thickBot="1">
      <c r="A5" s="163"/>
      <c r="B5" s="150"/>
      <c r="C5" s="152"/>
      <c r="D5" s="152"/>
      <c r="E5" s="177"/>
      <c r="F5" s="151"/>
      <c r="G5" s="152"/>
      <c r="H5" s="152"/>
      <c r="I5" s="153"/>
      <c r="J5" s="157"/>
      <c r="K5" s="41"/>
      <c r="L5" s="154"/>
      <c r="M5" s="152"/>
      <c r="N5" s="152"/>
      <c r="O5" s="177"/>
      <c r="P5" s="151"/>
      <c r="Q5" s="152"/>
      <c r="R5" s="152"/>
      <c r="S5" s="153"/>
      <c r="T5" s="157"/>
    </row>
    <row r="6" spans="1:20" ht="24.95" customHeight="1" thickTop="1" thickBot="1">
      <c r="A6" s="173" t="s">
        <v>9</v>
      </c>
      <c r="B6" s="137" t="s">
        <v>0</v>
      </c>
      <c r="C6" s="141" t="s">
        <v>2</v>
      </c>
      <c r="D6" s="141">
        <v>100</v>
      </c>
      <c r="E6" s="170">
        <v>9</v>
      </c>
      <c r="F6" s="139">
        <f>IF(E6="","",(E6*D6)/100)</f>
        <v>9</v>
      </c>
      <c r="G6" s="141">
        <f>IF(F6="",0,F6)</f>
        <v>9</v>
      </c>
      <c r="H6" s="141">
        <v>1</v>
      </c>
      <c r="I6" s="142" t="str">
        <f t="shared" ref="I6" si="0">IF(F6="","",IF(F6&gt;=10,"'Module' aquis","'Module' non aquis"))</f>
        <v>'Module' non aquis</v>
      </c>
      <c r="J6" s="121" t="str">
        <f>IF(F6="","",IF((G6*H6)/SUM(H6)&gt;=10,"'Unité' aquise","'Unité' non aquise"))</f>
        <v>'Unité' non aquise</v>
      </c>
      <c r="K6" s="41"/>
      <c r="L6" s="144" t="s">
        <v>39</v>
      </c>
      <c r="M6" s="141" t="s">
        <v>2</v>
      </c>
      <c r="N6" s="141">
        <v>100</v>
      </c>
      <c r="O6" s="170">
        <v>10</v>
      </c>
      <c r="P6" s="139">
        <f>IF(O6="","",(O6*N6)/100)</f>
        <v>10</v>
      </c>
      <c r="Q6" s="141">
        <f>IF(P6="",0,P6)</f>
        <v>10</v>
      </c>
      <c r="R6" s="141">
        <v>1</v>
      </c>
      <c r="S6" s="142" t="str">
        <f t="shared" ref="S6" si="1">IF(P6="","",IF(P6&gt;=10,"'Module' aquis","'Module' non aquis"))</f>
        <v>'Module' aquis</v>
      </c>
      <c r="T6" s="121" t="str">
        <f>IF(P6="","",IF((Q6*R6)/SUM(R6)&gt;=10,"'Unité' aquise","'Unité' non aquise"))</f>
        <v>'Unité' aquise</v>
      </c>
    </row>
    <row r="7" spans="1:20" ht="24.95" customHeight="1" thickTop="1" thickBot="1">
      <c r="A7" s="174"/>
      <c r="B7" s="175"/>
      <c r="C7" s="165"/>
      <c r="D7" s="165"/>
      <c r="E7" s="171"/>
      <c r="F7" s="172"/>
      <c r="G7" s="165"/>
      <c r="H7" s="165"/>
      <c r="I7" s="166"/>
      <c r="J7" s="123"/>
      <c r="K7" s="41"/>
      <c r="L7" s="147"/>
      <c r="M7" s="165"/>
      <c r="N7" s="165"/>
      <c r="O7" s="171"/>
      <c r="P7" s="172"/>
      <c r="Q7" s="165"/>
      <c r="R7" s="165"/>
      <c r="S7" s="166"/>
      <c r="T7" s="123"/>
    </row>
    <row r="8" spans="1:20" ht="24.95" customHeight="1" thickTop="1">
      <c r="A8" s="167" t="s">
        <v>10</v>
      </c>
      <c r="B8" s="164" t="s">
        <v>48</v>
      </c>
      <c r="C8" s="4" t="s">
        <v>5</v>
      </c>
      <c r="D8" s="5">
        <v>33</v>
      </c>
      <c r="E8" s="29">
        <v>4</v>
      </c>
      <c r="F8" s="159">
        <f t="shared" ref="F8" si="2">IF(E9="","",(E8*D8+E9*D9)/100)</f>
        <v>9.36</v>
      </c>
      <c r="G8" s="160">
        <f>IF(F8="",0,F8)</f>
        <v>9.36</v>
      </c>
      <c r="H8" s="160">
        <v>3</v>
      </c>
      <c r="I8" s="161" t="str">
        <f t="shared" ref="I8" si="3">IF(F8="","",IF(F8&gt;=10,"'Module' aquis","'Module' non aquis"))</f>
        <v>'Module' non aquis</v>
      </c>
      <c r="J8" s="155" t="str">
        <f>IF(F8="","",IF(F10="","",IF(F12="","",IF((G8*H8+G10*H10+G12*H12)/SUM(H8:H13)&gt;=10,"'Unité' aquise","'Unité' non aquise"))))</f>
        <v>'Unité' aquise</v>
      </c>
      <c r="K8" s="41"/>
      <c r="L8" s="158" t="s">
        <v>49</v>
      </c>
      <c r="M8" s="4" t="s">
        <v>5</v>
      </c>
      <c r="N8" s="5">
        <v>33</v>
      </c>
      <c r="O8" s="29">
        <v>11</v>
      </c>
      <c r="P8" s="159">
        <f t="shared" ref="P8" si="4">IF(O9="","",(O8*N8+O9*N9)/100)</f>
        <v>8.99</v>
      </c>
      <c r="Q8" s="160">
        <f>IF(P8="",0,P8)</f>
        <v>8.99</v>
      </c>
      <c r="R8" s="160">
        <v>3</v>
      </c>
      <c r="S8" s="161" t="str">
        <f t="shared" ref="S8" si="5">IF(P8="","",IF(P8&gt;=10,"'Module' aquis","'Module' non aquis"))</f>
        <v>'Module' non aquis</v>
      </c>
      <c r="T8" s="155" t="str">
        <f>IF(P8="","",IF(P10="","",IF(P12="","",IF((Q8*R8+Q10*R10+Q12*R12)/SUM(R8:R13)&gt;=10,"'Unité' aquise","'Unité' non aquise"))))</f>
        <v>'Unité' non aquise</v>
      </c>
    </row>
    <row r="9" spans="1:20" ht="24.95" customHeight="1" thickBot="1">
      <c r="A9" s="168"/>
      <c r="B9" s="125"/>
      <c r="C9" s="7" t="s">
        <v>2</v>
      </c>
      <c r="D9" s="8">
        <v>67</v>
      </c>
      <c r="E9" s="30">
        <v>12</v>
      </c>
      <c r="F9" s="127"/>
      <c r="G9" s="129"/>
      <c r="H9" s="129"/>
      <c r="I9" s="131"/>
      <c r="J9" s="156"/>
      <c r="K9" s="41"/>
      <c r="L9" s="133"/>
      <c r="M9" s="7" t="s">
        <v>2</v>
      </c>
      <c r="N9" s="8">
        <v>67</v>
      </c>
      <c r="O9" s="30">
        <v>8</v>
      </c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46</v>
      </c>
      <c r="C10" s="10" t="s">
        <v>5</v>
      </c>
      <c r="D10" s="11">
        <v>33</v>
      </c>
      <c r="E10" s="31">
        <v>10</v>
      </c>
      <c r="F10" s="109">
        <f t="shared" ref="F10" si="6">IF(E11="","",(E10*D10+E11*D11)/100)</f>
        <v>10</v>
      </c>
      <c r="G10" s="102">
        <f>IF(F10="",0,F10)</f>
        <v>10</v>
      </c>
      <c r="H10" s="102">
        <v>3</v>
      </c>
      <c r="I10" s="112" t="str">
        <f t="shared" ref="I10" si="7">IF(F10="","",IF(F10&gt;=10,"'Module' aquis","'Module' non aquis"))</f>
        <v>'Module' aquis</v>
      </c>
      <c r="J10" s="156"/>
      <c r="K10" s="41"/>
      <c r="L10" s="146" t="s">
        <v>44</v>
      </c>
      <c r="M10" s="10" t="s">
        <v>5</v>
      </c>
      <c r="N10" s="11">
        <v>33</v>
      </c>
      <c r="O10" s="31">
        <v>9</v>
      </c>
      <c r="P10" s="109">
        <f t="shared" ref="P10" si="8">IF(O11="","",(O10*N10+O11*N11)/100)</f>
        <v>9</v>
      </c>
      <c r="Q10" s="102">
        <f>IF(P10="",0,P10)</f>
        <v>9</v>
      </c>
      <c r="R10" s="102">
        <v>3</v>
      </c>
      <c r="S10" s="112" t="str">
        <f t="shared" ref="S10" si="9">IF(P10="","",IF(P10&gt;=10,"'Module' aquis","'Module' non aquis"))</f>
        <v>'Module' non aquis</v>
      </c>
      <c r="T10" s="156"/>
    </row>
    <row r="11" spans="1:20" ht="24.95" customHeight="1" thickBot="1">
      <c r="A11" s="168"/>
      <c r="B11" s="138"/>
      <c r="C11" s="13" t="s">
        <v>2</v>
      </c>
      <c r="D11" s="14">
        <v>67</v>
      </c>
      <c r="E11" s="32">
        <v>10</v>
      </c>
      <c r="F11" s="140"/>
      <c r="G11" s="103"/>
      <c r="H11" s="103"/>
      <c r="I11" s="143"/>
      <c r="J11" s="156"/>
      <c r="K11" s="41"/>
      <c r="L11" s="145"/>
      <c r="M11" s="13" t="s">
        <v>2</v>
      </c>
      <c r="N11" s="14">
        <v>67</v>
      </c>
      <c r="O11" s="32">
        <v>9</v>
      </c>
      <c r="P11" s="140"/>
      <c r="Q11" s="103"/>
      <c r="R11" s="103"/>
      <c r="S11" s="143"/>
      <c r="T11" s="156"/>
    </row>
    <row r="12" spans="1:20" ht="24.95" customHeight="1" thickTop="1">
      <c r="A12" s="168"/>
      <c r="B12" s="124" t="s">
        <v>47</v>
      </c>
      <c r="C12" s="16" t="s">
        <v>5</v>
      </c>
      <c r="D12" s="17">
        <v>33</v>
      </c>
      <c r="E12" s="33">
        <v>12</v>
      </c>
      <c r="F12" s="126">
        <f t="shared" ref="F12" si="10">IF(E13="","",(E12*D12+E13*D13)/100)</f>
        <v>11.664999999999999</v>
      </c>
      <c r="G12" s="128">
        <f>IF(F12="",0,F12)</f>
        <v>11.664999999999999</v>
      </c>
      <c r="H12" s="128">
        <v>3</v>
      </c>
      <c r="I12" s="130" t="str">
        <f t="shared" ref="I12" si="11">IF(F12="","",IF(F12&gt;=10,"'Module' aquis","'Module' non aquis"))</f>
        <v>'Module' aquis</v>
      </c>
      <c r="J12" s="156"/>
      <c r="K12" s="41"/>
      <c r="L12" s="132" t="s">
        <v>43</v>
      </c>
      <c r="M12" s="16" t="s">
        <v>5</v>
      </c>
      <c r="N12" s="17">
        <v>33</v>
      </c>
      <c r="O12" s="33">
        <v>8</v>
      </c>
      <c r="P12" s="126">
        <f t="shared" ref="P12" si="12">IF(O13="","",(O12*N12+O13*N13)/100)</f>
        <v>9.34</v>
      </c>
      <c r="Q12" s="128">
        <f>IF(P12="",0,P12)</f>
        <v>9.34</v>
      </c>
      <c r="R12" s="128">
        <v>3</v>
      </c>
      <c r="S12" s="130" t="str">
        <f t="shared" ref="S12" si="13">IF(P12="","",IF(P12&gt;=10,"'Module' aquis","'Module' non aquis"))</f>
        <v>'Module' non aquis</v>
      </c>
      <c r="T12" s="156"/>
    </row>
    <row r="13" spans="1:20" ht="24.95" customHeight="1" thickBot="1">
      <c r="A13" s="169"/>
      <c r="B13" s="150"/>
      <c r="C13" s="19" t="s">
        <v>2</v>
      </c>
      <c r="D13" s="20">
        <v>67</v>
      </c>
      <c r="E13" s="34">
        <v>11.5</v>
      </c>
      <c r="F13" s="151"/>
      <c r="G13" s="152"/>
      <c r="H13" s="152"/>
      <c r="I13" s="153"/>
      <c r="J13" s="157"/>
      <c r="K13" s="41"/>
      <c r="L13" s="154"/>
      <c r="M13" s="19" t="s">
        <v>2</v>
      </c>
      <c r="N13" s="20">
        <v>67</v>
      </c>
      <c r="O13" s="34">
        <v>10</v>
      </c>
      <c r="P13" s="151"/>
      <c r="Q13" s="152"/>
      <c r="R13" s="152"/>
      <c r="S13" s="153"/>
      <c r="T13" s="157"/>
    </row>
    <row r="14" spans="1:20" ht="24.95" customHeight="1" thickTop="1">
      <c r="A14" s="134" t="s">
        <v>11</v>
      </c>
      <c r="B14" s="137" t="s">
        <v>51</v>
      </c>
      <c r="C14" s="22" t="s">
        <v>5</v>
      </c>
      <c r="D14" s="23">
        <v>50</v>
      </c>
      <c r="E14" s="35">
        <v>5</v>
      </c>
      <c r="F14" s="139">
        <f t="shared" ref="F14" si="14">IF(E15="","",(E14*D14+E15*D15)/100)</f>
        <v>3.5</v>
      </c>
      <c r="G14" s="141">
        <f>IF(F14="",0,F14)</f>
        <v>3.5</v>
      </c>
      <c r="H14" s="141">
        <v>2</v>
      </c>
      <c r="I14" s="142" t="str">
        <f t="shared" ref="I14" si="15">IF(F14="","",IF(F14&gt;=10,"'Module' aquis","'Module' non aquis"))</f>
        <v>'Module' non aquis</v>
      </c>
      <c r="J14" s="121" t="str">
        <f>IF(F14="","",IF(F16="","",IF(F18="","",IF((G14*H14+G16*H16+G18*H18)/SUM(H14:H19)&gt;=10,"'Unité' aquise","'Unité' non aquise"))))</f>
        <v>'Unité' non aquise</v>
      </c>
      <c r="K14" s="41"/>
      <c r="L14" s="144" t="s">
        <v>42</v>
      </c>
      <c r="M14" s="22" t="s">
        <v>5</v>
      </c>
      <c r="N14" s="23">
        <v>50</v>
      </c>
      <c r="O14" s="35">
        <v>15</v>
      </c>
      <c r="P14" s="139">
        <f t="shared" ref="P14" si="16">IF(O15="","",(O14*N14+O15*N15)/100)</f>
        <v>15</v>
      </c>
      <c r="Q14" s="141">
        <f>IF(P14="",0,P14)</f>
        <v>15</v>
      </c>
      <c r="R14" s="141">
        <v>2</v>
      </c>
      <c r="S14" s="142" t="str">
        <f t="shared" ref="S14" si="17">IF(P14="","",IF(P14&gt;=10,"'Module' aquis","'Module' non aquis"))</f>
        <v>'Module' aquis</v>
      </c>
      <c r="T14" s="121" t="str">
        <f>IF(P14="","",IF(P16="","",IF(P18="","",IF((Q14*R14+Q16*R16+Q18*R18)/SUM(R14:R19)&gt;=10,"'Unité' aquise","'Unité' non aquise"))))</f>
        <v>'Unité' aquise</v>
      </c>
    </row>
    <row r="15" spans="1:20" ht="24.95" customHeight="1" thickBot="1">
      <c r="A15" s="135"/>
      <c r="B15" s="138"/>
      <c r="C15" s="13" t="s">
        <v>2</v>
      </c>
      <c r="D15" s="14">
        <v>50</v>
      </c>
      <c r="E15" s="32">
        <v>2</v>
      </c>
      <c r="F15" s="140"/>
      <c r="G15" s="103"/>
      <c r="H15" s="103"/>
      <c r="I15" s="143"/>
      <c r="J15" s="122"/>
      <c r="K15" s="41"/>
      <c r="L15" s="145"/>
      <c r="M15" s="13" t="s">
        <v>2</v>
      </c>
      <c r="N15" s="14">
        <v>50</v>
      </c>
      <c r="O15" s="32">
        <v>15</v>
      </c>
      <c r="P15" s="140"/>
      <c r="Q15" s="103"/>
      <c r="R15" s="103"/>
      <c r="S15" s="143"/>
      <c r="T15" s="122"/>
    </row>
    <row r="16" spans="1:20" ht="24.95" customHeight="1" thickTop="1">
      <c r="A16" s="135"/>
      <c r="B16" s="124" t="s">
        <v>1</v>
      </c>
      <c r="C16" s="16" t="s">
        <v>5</v>
      </c>
      <c r="D16" s="17">
        <v>50</v>
      </c>
      <c r="E16" s="33">
        <v>12</v>
      </c>
      <c r="F16" s="126">
        <f t="shared" ref="F16" si="18">IF(E17="","",(E16*D16+E17*D17)/100)</f>
        <v>13.5</v>
      </c>
      <c r="G16" s="128">
        <f>IF(F16="",0,F16)</f>
        <v>13.5</v>
      </c>
      <c r="H16" s="128">
        <v>1</v>
      </c>
      <c r="I16" s="130" t="str">
        <f t="shared" ref="I16" si="19">IF(F16="","",IF(F16&gt;=10,"'Module' aquis","'Module' non aquis"))</f>
        <v>'Module' aquis</v>
      </c>
      <c r="J16" s="122"/>
      <c r="K16" s="41"/>
      <c r="L16" s="132" t="s">
        <v>18</v>
      </c>
      <c r="M16" s="16" t="s">
        <v>5</v>
      </c>
      <c r="N16" s="17">
        <v>50</v>
      </c>
      <c r="O16" s="33">
        <v>12</v>
      </c>
      <c r="P16" s="126">
        <f t="shared" ref="P16" si="20">IF(O17="","",(O16*N16+O17*N17)/100)</f>
        <v>12</v>
      </c>
      <c r="Q16" s="128">
        <f>IF(P16="",0,P16)</f>
        <v>12</v>
      </c>
      <c r="R16" s="128">
        <v>1</v>
      </c>
      <c r="S16" s="130" t="str">
        <f t="shared" ref="S16" si="21">IF(P16="","",IF(P16&gt;=10,"'Module' aquis","'Module' non aquis"))</f>
        <v>'Module' aquis</v>
      </c>
      <c r="T16" s="122"/>
    </row>
    <row r="17" spans="1:20" ht="24.95" customHeight="1" thickBot="1">
      <c r="A17" s="135"/>
      <c r="B17" s="125"/>
      <c r="C17" s="7" t="s">
        <v>2</v>
      </c>
      <c r="D17" s="8">
        <v>50</v>
      </c>
      <c r="E17" s="30">
        <v>15</v>
      </c>
      <c r="F17" s="127"/>
      <c r="G17" s="129"/>
      <c r="H17" s="129"/>
      <c r="I17" s="131"/>
      <c r="J17" s="122"/>
      <c r="K17" s="41"/>
      <c r="L17" s="133"/>
      <c r="M17" s="7" t="s">
        <v>2</v>
      </c>
      <c r="N17" s="8">
        <v>50</v>
      </c>
      <c r="O17" s="30">
        <v>12</v>
      </c>
      <c r="P17" s="127"/>
      <c r="Q17" s="129"/>
      <c r="R17" s="129"/>
      <c r="S17" s="131"/>
      <c r="T17" s="122"/>
    </row>
    <row r="18" spans="1:20" ht="24.95" customHeight="1" thickTop="1">
      <c r="A18" s="135"/>
      <c r="B18" s="148" t="s">
        <v>50</v>
      </c>
      <c r="C18" s="10" t="s">
        <v>5</v>
      </c>
      <c r="D18" s="11">
        <v>50</v>
      </c>
      <c r="E18" s="31">
        <v>18</v>
      </c>
      <c r="F18" s="109">
        <f t="shared" ref="F18" si="22">IF(E19="","",(E18*D18+E19*D19)/100)</f>
        <v>18</v>
      </c>
      <c r="G18" s="102">
        <f>IF(F18="",0,F18)</f>
        <v>18</v>
      </c>
      <c r="H18" s="102">
        <v>1</v>
      </c>
      <c r="I18" s="112" t="str">
        <f t="shared" ref="I18" si="23">IF(F18="","",IF(F18&gt;=10,"'Module' aquis","'Module' non aquis"))</f>
        <v>'Module' aquis</v>
      </c>
      <c r="J18" s="122"/>
      <c r="K18" s="41"/>
      <c r="L18" s="146" t="s">
        <v>41</v>
      </c>
      <c r="M18" s="10" t="s">
        <v>5</v>
      </c>
      <c r="N18" s="11">
        <v>50</v>
      </c>
      <c r="O18" s="31">
        <v>12</v>
      </c>
      <c r="P18" s="109">
        <f t="shared" ref="P18" si="24">IF(O19="","",(O18*N18+O19*N19)/100)</f>
        <v>12</v>
      </c>
      <c r="Q18" s="102">
        <f>IF(P18="",0,P18)</f>
        <v>12</v>
      </c>
      <c r="R18" s="102">
        <v>1</v>
      </c>
      <c r="S18" s="112" t="str">
        <f t="shared" ref="S18" si="25">IF(P18="","",IF(P18&gt;=10,"'Module' aquis","'Module' non aquis"))</f>
        <v>'Module' aquis</v>
      </c>
      <c r="T18" s="122"/>
    </row>
    <row r="19" spans="1:20" ht="24.95" customHeight="1" thickBot="1">
      <c r="A19" s="136"/>
      <c r="B19" s="149"/>
      <c r="C19" s="25" t="s">
        <v>2</v>
      </c>
      <c r="D19" s="26">
        <v>50</v>
      </c>
      <c r="E19" s="36">
        <v>18</v>
      </c>
      <c r="F19" s="110"/>
      <c r="G19" s="111"/>
      <c r="H19" s="111"/>
      <c r="I19" s="113"/>
      <c r="J19" s="123"/>
      <c r="K19" s="41"/>
      <c r="L19" s="147"/>
      <c r="M19" s="25" t="s">
        <v>2</v>
      </c>
      <c r="N19" s="26">
        <v>50</v>
      </c>
      <c r="O19" s="36">
        <v>12</v>
      </c>
      <c r="P19" s="110"/>
      <c r="Q19" s="111"/>
      <c r="R19" s="111"/>
      <c r="S19" s="113"/>
      <c r="T19" s="123"/>
    </row>
    <row r="20" spans="1:20" ht="24.95" customHeight="1" thickTop="1" thickBot="1">
      <c r="A20" s="40"/>
      <c r="B20" s="114" t="s">
        <v>15</v>
      </c>
      <c r="C20" s="115"/>
      <c r="D20" s="116">
        <f>IFERROR(SUM(F4:F19)*(G4*H4+G6*H6+G8*H8+G10*H10+G12*H12+G14*H14+G16*H16+G18*H18)/(SUM(F4:F19)*15),"")</f>
        <v>9.9716666666666676</v>
      </c>
      <c r="E20" s="116"/>
      <c r="F20" s="117" t="str">
        <f>IF(D20="","",IF(D20&gt;=10,"'Semstre 01' aquis","'Semestre 01' non aquis"))</f>
        <v>'Semestre 01' non aquis</v>
      </c>
      <c r="G20" s="118"/>
      <c r="H20" s="118"/>
      <c r="I20" s="118"/>
      <c r="J20" s="118"/>
      <c r="K20" s="43"/>
      <c r="L20" s="119" t="s">
        <v>16</v>
      </c>
      <c r="M20" s="115"/>
      <c r="N20" s="116">
        <f>IFERROR(SUM(P4:P19)*(Q4*R4+Q6*R6+Q8*R8+Q10*R10+Q12*R12+Q14*R14+Q16*R16+Q18*R18)/(SUM(P4:P19)*15),"")</f>
        <v>10.532666666666666</v>
      </c>
      <c r="O20" s="116"/>
      <c r="P20" s="117" t="str">
        <f>IF(N20="","",IF(N20&gt;=10,"'Semstre 02' aquis","'Semestre 02' non aquis"))</f>
        <v>'Semstre 02' aquis</v>
      </c>
      <c r="Q20" s="118"/>
      <c r="R20" s="118"/>
      <c r="S20" s="118"/>
      <c r="T20" s="120"/>
    </row>
    <row r="21" spans="1:20" ht="24.95" customHeight="1" thickTop="1" thickBot="1">
      <c r="D21" s="104" t="s">
        <v>6</v>
      </c>
      <c r="E21" s="105"/>
      <c r="F21" s="105"/>
      <c r="G21" s="105"/>
      <c r="H21" s="105"/>
      <c r="I21" s="106"/>
      <c r="J21" s="38">
        <f>IFERROR((D20+N20)/2,"")</f>
        <v>10.252166666666668</v>
      </c>
      <c r="K21" s="42"/>
      <c r="L21" s="107" t="str">
        <f>IF(J21="","",IF(J21&gt;=10,"Admis(e)","Ajourné(e)"))</f>
        <v>Admis(e)</v>
      </c>
      <c r="M21" s="108"/>
    </row>
    <row r="22" spans="1:20" ht="16.5" thickTop="1"/>
  </sheetData>
  <sheetProtection password="96B2" sheet="1" objects="1" scenarios="1" sort="0"/>
  <mergeCells count="120"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M4:M5"/>
    <mergeCell ref="A4:A5"/>
    <mergeCell ref="B4:B5"/>
    <mergeCell ref="Q6:Q7"/>
    <mergeCell ref="R6:R7"/>
    <mergeCell ref="S6:S7"/>
    <mergeCell ref="T6:T7"/>
    <mergeCell ref="A8:A13"/>
    <mergeCell ref="B8:B9"/>
    <mergeCell ref="F8:F9"/>
    <mergeCell ref="G8:G9"/>
    <mergeCell ref="H8:H9"/>
    <mergeCell ref="I8:I9"/>
    <mergeCell ref="J6:J7"/>
    <mergeCell ref="L6:L7"/>
    <mergeCell ref="M6:M7"/>
    <mergeCell ref="N6:N7"/>
    <mergeCell ref="O6:O7"/>
    <mergeCell ref="P6:P7"/>
    <mergeCell ref="T8:T13"/>
    <mergeCell ref="B10:B11"/>
    <mergeCell ref="F10:F11"/>
    <mergeCell ref="G10:G11"/>
    <mergeCell ref="H10:H11"/>
    <mergeCell ref="B12:B13"/>
    <mergeCell ref="F12:F13"/>
    <mergeCell ref="G12:G13"/>
    <mergeCell ref="H12:H13"/>
    <mergeCell ref="I12:I13"/>
    <mergeCell ref="L12:L13"/>
    <mergeCell ref="Q14:Q15"/>
    <mergeCell ref="R14:R15"/>
    <mergeCell ref="S14:S15"/>
    <mergeCell ref="J8:J13"/>
    <mergeCell ref="L8:L9"/>
    <mergeCell ref="P8:P9"/>
    <mergeCell ref="Q8:Q9"/>
    <mergeCell ref="R8:R9"/>
    <mergeCell ref="S8:S9"/>
    <mergeCell ref="S10:S11"/>
    <mergeCell ref="P12:P13"/>
    <mergeCell ref="Q12:Q13"/>
    <mergeCell ref="R12:R13"/>
    <mergeCell ref="S12:S13"/>
    <mergeCell ref="I10:I11"/>
    <mergeCell ref="L10:L11"/>
    <mergeCell ref="P10:P11"/>
    <mergeCell ref="Q10:Q11"/>
    <mergeCell ref="A14:A19"/>
    <mergeCell ref="B14:B15"/>
    <mergeCell ref="F14:F15"/>
    <mergeCell ref="G14:G15"/>
    <mergeCell ref="H14:H15"/>
    <mergeCell ref="I14:I15"/>
    <mergeCell ref="J14:J19"/>
    <mergeCell ref="L14:L15"/>
    <mergeCell ref="P14:P15"/>
    <mergeCell ref="F18:F19"/>
    <mergeCell ref="G18:G19"/>
    <mergeCell ref="H18:H19"/>
    <mergeCell ref="I18:I19"/>
    <mergeCell ref="L18:L19"/>
    <mergeCell ref="B18:B19"/>
    <mergeCell ref="R10:R11"/>
    <mergeCell ref="D21:I21"/>
    <mergeCell ref="L21:M21"/>
    <mergeCell ref="P18:P19"/>
    <mergeCell ref="Q18:Q19"/>
    <mergeCell ref="R18:R19"/>
    <mergeCell ref="S18:S19"/>
    <mergeCell ref="B20:C20"/>
    <mergeCell ref="D20:E20"/>
    <mergeCell ref="F20:J20"/>
    <mergeCell ref="L20:M20"/>
    <mergeCell ref="N20:O20"/>
    <mergeCell ref="P20:T20"/>
    <mergeCell ref="T14:T19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S16:S17"/>
  </mergeCells>
  <conditionalFormatting sqref="S4:S19 I4:I19">
    <cfRule type="cellIs" dxfId="273" priority="9" operator="equal">
      <formula>"'Module' aquis"</formula>
    </cfRule>
    <cfRule type="cellIs" dxfId="272" priority="10" operator="equal">
      <formula>"'Module' non aquis"</formula>
    </cfRule>
  </conditionalFormatting>
  <conditionalFormatting sqref="L21:M21">
    <cfRule type="cellIs" dxfId="271" priority="7" operator="equal">
      <formula>"Ajourné(e)"</formula>
    </cfRule>
    <cfRule type="cellIs" dxfId="270" priority="8" operator="equal">
      <formula>"Admis(e)"</formula>
    </cfRule>
  </conditionalFormatting>
  <conditionalFormatting sqref="J4:J19 T4:T19">
    <cfRule type="cellIs" dxfId="269" priority="5" operator="equal">
      <formula>"'Unité' aquise"</formula>
    </cfRule>
    <cfRule type="cellIs" dxfId="268" priority="6" operator="equal">
      <formula>"'Unité' non aquise"</formula>
    </cfRule>
  </conditionalFormatting>
  <conditionalFormatting sqref="F20:J20">
    <cfRule type="cellIs" dxfId="267" priority="3" operator="equal">
      <formula>"'Semestre 01' non aquis"</formula>
    </cfRule>
    <cfRule type="cellIs" dxfId="266" priority="4" operator="equal">
      <formula>"'Semstre 01' aquis"</formula>
    </cfRule>
  </conditionalFormatting>
  <conditionalFormatting sqref="P20:T20">
    <cfRule type="cellIs" dxfId="265" priority="1" operator="equal">
      <formula>"'Semestre 02' non aquis"</formula>
    </cfRule>
    <cfRule type="cellIs" dxfId="264" priority="2" operator="equal">
      <formula>"'Semstre 02' aquis"</formula>
    </cfRule>
  </conditionalFormatting>
  <dataValidations count="3">
    <dataValidation type="list" allowBlank="1" showInputMessage="1" showErrorMessage="1" sqref="L6:L7">
      <formula1>"Chimie à travers des applications basiques, Economie d’entreprise, Energies Renouvelables, Histoire des Sciences"</formula1>
    </dataValidation>
    <dataValidation type="list" allowBlank="1" showInputMessage="1" showErrorMessage="1" sqref="B6:B7">
      <formula1>"Biotechnologie, Découverte des méthodes du travail universitaire, Environnement, Systèmes physiques simples"</formula1>
    </dataValidation>
    <dataValidation type="decimal" allowBlank="1" showInputMessage="1" showErrorMessage="1" error="Nombre non valid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6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85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86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115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105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90"/>
      <c r="C5" s="192"/>
      <c r="D5" s="192"/>
      <c r="E5" s="244"/>
      <c r="F5" s="191"/>
      <c r="G5" s="192"/>
      <c r="H5" s="192"/>
      <c r="I5" s="193"/>
      <c r="J5" s="156"/>
      <c r="K5" s="41"/>
      <c r="L5" s="243"/>
      <c r="M5" s="192"/>
      <c r="N5" s="192"/>
      <c r="O5" s="244"/>
      <c r="P5" s="191"/>
      <c r="Q5" s="192"/>
      <c r="R5" s="192"/>
      <c r="S5" s="193"/>
      <c r="T5" s="156"/>
    </row>
    <row r="6" spans="1:20" ht="24.95" customHeight="1" thickTop="1" thickBot="1">
      <c r="A6" s="134" t="s">
        <v>9</v>
      </c>
      <c r="B6" s="316" t="s">
        <v>126</v>
      </c>
      <c r="C6" s="293" t="s">
        <v>2</v>
      </c>
      <c r="D6" s="293">
        <v>100</v>
      </c>
      <c r="E6" s="314"/>
      <c r="F6" s="291" t="str">
        <f>IF(E6="","",(E6*D6)/100)</f>
        <v/>
      </c>
      <c r="G6" s="310">
        <f>IF(F6="",0,F6)</f>
        <v>0</v>
      </c>
      <c r="H6" s="310">
        <v>2</v>
      </c>
      <c r="I6" s="312" t="str">
        <f t="shared" ref="I6" si="0">IF(F6="","",IF(F6&gt;=10,"'Module' aquis","'Module' non aquis"))</f>
        <v/>
      </c>
      <c r="J6" s="121" t="str">
        <f>IF(F6="","",IF(F8="","",IF((G6*H6+G8*H8)/SUM(H6:H9)&gt;=10,"'Unité' aquise","'Unité' non aquise")))</f>
        <v/>
      </c>
      <c r="K6" s="41"/>
      <c r="L6" s="233" t="s">
        <v>134</v>
      </c>
      <c r="M6" s="254" t="s">
        <v>2</v>
      </c>
      <c r="N6" s="254">
        <v>100</v>
      </c>
      <c r="O6" s="231"/>
      <c r="P6" s="255" t="str">
        <f>IF(O6="","",(O6*N6)/100)</f>
        <v/>
      </c>
      <c r="Q6" s="141">
        <f>IF(P6="",0,P6)</f>
        <v>0</v>
      </c>
      <c r="R6" s="141">
        <v>2</v>
      </c>
      <c r="S6" s="142" t="str">
        <f t="shared" ref="S6" si="1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35"/>
      <c r="B7" s="317"/>
      <c r="C7" s="294"/>
      <c r="D7" s="294"/>
      <c r="E7" s="315"/>
      <c r="F7" s="292"/>
      <c r="G7" s="311"/>
      <c r="H7" s="311"/>
      <c r="I7" s="313"/>
      <c r="J7" s="122"/>
      <c r="K7" s="41"/>
      <c r="L7" s="283"/>
      <c r="M7" s="258"/>
      <c r="N7" s="258"/>
      <c r="O7" s="284"/>
      <c r="P7" s="257"/>
      <c r="Q7" s="111"/>
      <c r="R7" s="111"/>
      <c r="S7" s="113"/>
      <c r="T7" s="122"/>
    </row>
    <row r="8" spans="1:20" ht="24.95" customHeight="1" thickTop="1" thickBot="1">
      <c r="A8" s="135"/>
      <c r="B8" s="304" t="s">
        <v>112</v>
      </c>
      <c r="C8" s="296" t="s">
        <v>2</v>
      </c>
      <c r="D8" s="296">
        <v>100</v>
      </c>
      <c r="E8" s="308"/>
      <c r="F8" s="285" t="str">
        <f>IF(E8="","",(E8*D8)/100)</f>
        <v/>
      </c>
      <c r="G8" s="296">
        <f>IF(F8="",0,F8)</f>
        <v>0</v>
      </c>
      <c r="H8" s="296">
        <v>1</v>
      </c>
      <c r="I8" s="298" t="str">
        <f t="shared" ref="I8" si="2">IF(F8="","",IF(F8&gt;=10,"'Module' aquis","'Module' non aquis"))</f>
        <v/>
      </c>
      <c r="J8" s="122"/>
      <c r="K8" s="41"/>
      <c r="L8" s="264"/>
      <c r="M8" s="84"/>
      <c r="N8" s="84"/>
      <c r="O8" s="87"/>
      <c r="P8" s="266"/>
      <c r="Q8" s="268"/>
      <c r="R8" s="268"/>
      <c r="S8" s="270"/>
      <c r="T8" s="122"/>
    </row>
    <row r="9" spans="1:20" ht="24.95" customHeight="1" thickTop="1" thickBot="1">
      <c r="A9" s="136"/>
      <c r="B9" s="305"/>
      <c r="C9" s="297"/>
      <c r="D9" s="297"/>
      <c r="E9" s="309"/>
      <c r="F9" s="286"/>
      <c r="G9" s="297"/>
      <c r="H9" s="297"/>
      <c r="I9" s="299"/>
      <c r="J9" s="123"/>
      <c r="K9" s="41"/>
      <c r="L9" s="265"/>
      <c r="M9" s="85"/>
      <c r="N9" s="85"/>
      <c r="O9" s="88"/>
      <c r="P9" s="267"/>
      <c r="Q9" s="269"/>
      <c r="R9" s="269"/>
      <c r="S9" s="271"/>
      <c r="T9" s="123"/>
    </row>
    <row r="10" spans="1:20" ht="24.95" customHeight="1" thickTop="1">
      <c r="A10" s="167" t="s">
        <v>10</v>
      </c>
      <c r="B10" s="322" t="s">
        <v>127</v>
      </c>
      <c r="C10" s="74" t="s">
        <v>5</v>
      </c>
      <c r="D10" s="75">
        <v>33</v>
      </c>
      <c r="E10" s="81"/>
      <c r="F10" s="257" t="str">
        <f t="shared" ref="F10" si="3">IF(E11="","",(E10*D10+E11*D11)/100)</f>
        <v/>
      </c>
      <c r="G10" s="258">
        <f>IF(F10="",0,F10)</f>
        <v>0</v>
      </c>
      <c r="H10" s="258">
        <v>3</v>
      </c>
      <c r="I10" s="259" t="str">
        <f t="shared" ref="I10" si="4">IF(F10="","",IF(F10&gt;=10,"'Module' aquis","'Module' non aquis"))</f>
        <v/>
      </c>
      <c r="J10" s="155" t="str">
        <f>IF(F10="","",IF(F12="","",IF(F14="","",IF((G10*H10+G12*H12+G14*H14)/SUM(H10:H15)&gt;=10,"'Unité' aquise","'Unité' non aquise"))))</f>
        <v/>
      </c>
      <c r="K10" s="41"/>
      <c r="L10" s="263" t="s">
        <v>218</v>
      </c>
      <c r="M10" s="63" t="s">
        <v>5</v>
      </c>
      <c r="N10" s="64">
        <v>33</v>
      </c>
      <c r="O10" s="24"/>
      <c r="P10" s="255" t="str">
        <f t="shared" ref="P10" si="5">IF(O11="","",(O10*N10+O11*N11)/100)</f>
        <v/>
      </c>
      <c r="Q10" s="254">
        <f>IF(P10="",0,P10)</f>
        <v>0</v>
      </c>
      <c r="R10" s="254">
        <v>3</v>
      </c>
      <c r="S10" s="262" t="str">
        <f t="shared" ref="S10" si="6">IF(P10="","",IF(P10&gt;=10,"'Module' aquis","'Module' non aquis"))</f>
        <v/>
      </c>
      <c r="T10" s="155" t="str">
        <f>IF(P10="","",IF(P12="","",IF(P14="","",IF(P16="","",IF((Q10*R10+Q12*R12+Q14*R14+Q16*R16)/SUM(R10:R17)&gt;=10,"'Unité' aquise","'Unité' non aquise")))))</f>
        <v/>
      </c>
    </row>
    <row r="11" spans="1:20" ht="24.95" customHeight="1" thickBot="1">
      <c r="A11" s="168"/>
      <c r="B11" s="323"/>
      <c r="C11" s="51" t="s">
        <v>2</v>
      </c>
      <c r="D11" s="52">
        <v>67</v>
      </c>
      <c r="E11" s="15"/>
      <c r="F11" s="238"/>
      <c r="G11" s="239"/>
      <c r="H11" s="239"/>
      <c r="I11" s="240"/>
      <c r="J11" s="156"/>
      <c r="K11" s="41"/>
      <c r="L11" s="241"/>
      <c r="M11" s="51" t="s">
        <v>2</v>
      </c>
      <c r="N11" s="52">
        <v>67</v>
      </c>
      <c r="O11" s="15"/>
      <c r="P11" s="238"/>
      <c r="Q11" s="239"/>
      <c r="R11" s="239"/>
      <c r="S11" s="240"/>
      <c r="T11" s="156"/>
    </row>
    <row r="12" spans="1:20" ht="24.95" customHeight="1" thickTop="1">
      <c r="A12" s="168"/>
      <c r="B12" s="318" t="s">
        <v>219</v>
      </c>
      <c r="C12" s="16" t="s">
        <v>5</v>
      </c>
      <c r="D12" s="17">
        <v>33</v>
      </c>
      <c r="E12" s="18"/>
      <c r="F12" s="126" t="str">
        <f t="shared" ref="F12" si="7">IF(E13="","",(E12*D12+E13*D13)/100)</f>
        <v/>
      </c>
      <c r="G12" s="128">
        <f>IF(F12="",0,F12)</f>
        <v>0</v>
      </c>
      <c r="H12" s="128">
        <v>3</v>
      </c>
      <c r="I12" s="130" t="str">
        <f t="shared" ref="I12" si="8">IF(F12="","",IF(F12&gt;=10,"'Module' aquis","'Module' non aquis"))</f>
        <v/>
      </c>
      <c r="J12" s="156"/>
      <c r="K12" s="41"/>
      <c r="L12" s="158" t="s">
        <v>130</v>
      </c>
      <c r="M12" s="16" t="s">
        <v>5</v>
      </c>
      <c r="N12" s="17">
        <v>33</v>
      </c>
      <c r="O12" s="18"/>
      <c r="P12" s="126" t="str">
        <f t="shared" ref="P12" si="9">IF(O13="","",(O12*N12+O13*N13)/100)</f>
        <v/>
      </c>
      <c r="Q12" s="128">
        <f>IF(P12="",0,P12)</f>
        <v>0</v>
      </c>
      <c r="R12" s="128">
        <v>3</v>
      </c>
      <c r="S12" s="130" t="str">
        <f t="shared" ref="S12" si="10">IF(P12="","",IF(P12&gt;=10,"'Module' aquis","'Module' non aquis"))</f>
        <v/>
      </c>
      <c r="T12" s="156"/>
    </row>
    <row r="13" spans="1:20" ht="24.95" customHeight="1" thickBot="1">
      <c r="A13" s="168"/>
      <c r="B13" s="288"/>
      <c r="C13" s="7" t="s">
        <v>2</v>
      </c>
      <c r="D13" s="8">
        <v>67</v>
      </c>
      <c r="E13" s="9"/>
      <c r="F13" s="127"/>
      <c r="G13" s="129"/>
      <c r="H13" s="129"/>
      <c r="I13" s="131"/>
      <c r="J13" s="156"/>
      <c r="K13" s="41"/>
      <c r="L13" s="133"/>
      <c r="M13" s="7" t="s">
        <v>2</v>
      </c>
      <c r="N13" s="8">
        <v>67</v>
      </c>
      <c r="O13" s="9"/>
      <c r="P13" s="127"/>
      <c r="Q13" s="129"/>
      <c r="R13" s="129"/>
      <c r="S13" s="131"/>
      <c r="T13" s="156"/>
    </row>
    <row r="14" spans="1:20" ht="24.95" customHeight="1" thickTop="1" thickBot="1">
      <c r="A14" s="168"/>
      <c r="B14" s="290" t="s">
        <v>111</v>
      </c>
      <c r="C14" s="71" t="s">
        <v>5</v>
      </c>
      <c r="D14" s="72">
        <v>33</v>
      </c>
      <c r="E14" s="73"/>
      <c r="F14" s="292" t="str">
        <f t="shared" ref="F14" si="11">IF(E15="","",(E14*D14+E15*D15)/100)</f>
        <v/>
      </c>
      <c r="G14" s="294">
        <f>IF(F14="",0,F14)</f>
        <v>0</v>
      </c>
      <c r="H14" s="294">
        <v>2</v>
      </c>
      <c r="I14" s="301" t="str">
        <f t="shared" ref="I14" si="12">IF(F14="","",IF(F14&gt;=10,"'Module' aquis","'Module' non aquis"))</f>
        <v/>
      </c>
      <c r="J14" s="156"/>
      <c r="K14" s="41"/>
      <c r="L14" s="319" t="s">
        <v>117</v>
      </c>
      <c r="M14" s="47" t="s">
        <v>5</v>
      </c>
      <c r="N14" s="48">
        <v>33</v>
      </c>
      <c r="O14" s="12"/>
      <c r="P14" s="207" t="str">
        <f t="shared" ref="P14" si="13">IF(O15="","",(O14*N14+O15*N15)/100)</f>
        <v/>
      </c>
      <c r="Q14" s="209">
        <f>IF(P14="",0,P14)</f>
        <v>0</v>
      </c>
      <c r="R14" s="209">
        <v>2</v>
      </c>
      <c r="S14" s="211" t="str">
        <f t="shared" ref="S14" si="14">IF(P14="","",IF(P14&gt;=10,"'Module' aquis","'Module' non aquis"))</f>
        <v/>
      </c>
      <c r="T14" s="156"/>
    </row>
    <row r="15" spans="1:20" ht="24.95" customHeight="1" thickTop="1" thickBot="1">
      <c r="A15" s="168"/>
      <c r="B15" s="290"/>
      <c r="C15" s="71" t="s">
        <v>2</v>
      </c>
      <c r="D15" s="72">
        <v>67</v>
      </c>
      <c r="E15" s="73"/>
      <c r="F15" s="292"/>
      <c r="G15" s="294"/>
      <c r="H15" s="294"/>
      <c r="I15" s="301"/>
      <c r="J15" s="156"/>
      <c r="K15" s="41"/>
      <c r="L15" s="320"/>
      <c r="M15" s="49" t="s">
        <v>2</v>
      </c>
      <c r="N15" s="50">
        <v>67</v>
      </c>
      <c r="O15" s="58"/>
      <c r="P15" s="208"/>
      <c r="Q15" s="210"/>
      <c r="R15" s="210"/>
      <c r="S15" s="212"/>
      <c r="T15" s="156"/>
    </row>
    <row r="16" spans="1:20" ht="24.95" customHeight="1" thickTop="1">
      <c r="A16" s="168"/>
      <c r="B16" s="264"/>
      <c r="C16" s="84"/>
      <c r="D16" s="84"/>
      <c r="E16" s="87"/>
      <c r="F16" s="266"/>
      <c r="G16" s="268"/>
      <c r="H16" s="268"/>
      <c r="I16" s="270"/>
      <c r="J16" s="156"/>
      <c r="K16" s="41"/>
      <c r="L16" s="279" t="s">
        <v>131</v>
      </c>
      <c r="M16" s="16" t="s">
        <v>5</v>
      </c>
      <c r="N16" s="17">
        <v>33</v>
      </c>
      <c r="O16" s="18"/>
      <c r="P16" s="126" t="str">
        <f t="shared" ref="P16" si="15">IF(O17="","",(O16*N16+O17*N17)/100)</f>
        <v/>
      </c>
      <c r="Q16" s="128">
        <f>IF(P16="",0,P16)</f>
        <v>0</v>
      </c>
      <c r="R16" s="128">
        <v>2</v>
      </c>
      <c r="S16" s="130" t="str">
        <f t="shared" ref="S16" si="16">IF(P16="","",IF(P16&gt;=10,"'Module' aquis","'Module' non aquis"))</f>
        <v/>
      </c>
      <c r="T16" s="156"/>
    </row>
    <row r="17" spans="1:20" ht="24.95" customHeight="1" thickBot="1">
      <c r="A17" s="169"/>
      <c r="B17" s="265"/>
      <c r="C17" s="85"/>
      <c r="D17" s="85"/>
      <c r="E17" s="88"/>
      <c r="F17" s="267"/>
      <c r="G17" s="269"/>
      <c r="H17" s="269"/>
      <c r="I17" s="271"/>
      <c r="J17" s="157"/>
      <c r="K17" s="41"/>
      <c r="L17" s="321"/>
      <c r="M17" s="45" t="s">
        <v>2</v>
      </c>
      <c r="N17" s="46">
        <v>67</v>
      </c>
      <c r="O17" s="67"/>
      <c r="P17" s="191"/>
      <c r="Q17" s="192"/>
      <c r="R17" s="192"/>
      <c r="S17" s="193"/>
      <c r="T17" s="156"/>
    </row>
    <row r="18" spans="1:20" ht="24.95" customHeight="1" thickTop="1">
      <c r="A18" s="134" t="s">
        <v>11</v>
      </c>
      <c r="B18" s="190" t="s">
        <v>128</v>
      </c>
      <c r="C18" s="53" t="s">
        <v>5</v>
      </c>
      <c r="D18" s="54">
        <v>50</v>
      </c>
      <c r="E18" s="81"/>
      <c r="F18" s="191" t="str">
        <f t="shared" ref="F18" si="17">IF(E19="","",(E18*D18+E19*D19)/100)</f>
        <v/>
      </c>
      <c r="G18" s="192">
        <f>IF(F18="",0,F18)</f>
        <v>0</v>
      </c>
      <c r="H18" s="192">
        <v>2</v>
      </c>
      <c r="I18" s="193" t="str">
        <f t="shared" ref="I18" si="18">IF(F18="","",IF(F18&gt;=10,"'Module' aquis","'Module' non aquis"))</f>
        <v/>
      </c>
      <c r="J18" s="121" t="str">
        <f>IF(F18="","",IF(F20="","",IF(F22="","",IF((G18*H18+G20*H20+G22*H22)/SUM(H18:H23)&gt;=10,"'Unité' aquise","'Unité' non aquise"))))</f>
        <v/>
      </c>
      <c r="K18" s="41"/>
      <c r="L18" s="158" t="s">
        <v>132</v>
      </c>
      <c r="M18" s="4" t="s">
        <v>5</v>
      </c>
      <c r="N18" s="5">
        <v>50</v>
      </c>
      <c r="O18" s="81"/>
      <c r="P18" s="159" t="str">
        <f t="shared" ref="P18" si="19">IF(O19="","",(O18*N18+O19*N19)/100)</f>
        <v/>
      </c>
      <c r="Q18" s="160">
        <f>IF(P18="",0,P18)</f>
        <v>0</v>
      </c>
      <c r="R18" s="160">
        <v>1</v>
      </c>
      <c r="S18" s="161" t="str">
        <f t="shared" ref="S18" si="20">IF(P18="","",IF(P18&gt;=10,"'Module' aquis","'Module' non aquis"))</f>
        <v/>
      </c>
      <c r="T18" s="121" t="str">
        <f>IF(P18="","",IF(P20="","",IF(P22="","",IF((Q18*R18+Q20*R20+Q22*R22)/SUM(R18:R23)&gt;=10,"'Unité' aquise","'Unité' non aquise"))))</f>
        <v/>
      </c>
    </row>
    <row r="19" spans="1:20" ht="24.95" customHeight="1" thickBot="1">
      <c r="A19" s="135"/>
      <c r="B19" s="125"/>
      <c r="C19" s="7" t="s">
        <v>2</v>
      </c>
      <c r="D19" s="8">
        <v>50</v>
      </c>
      <c r="E19" s="15"/>
      <c r="F19" s="127"/>
      <c r="G19" s="129"/>
      <c r="H19" s="129"/>
      <c r="I19" s="131"/>
      <c r="J19" s="122"/>
      <c r="K19" s="41"/>
      <c r="L19" s="133"/>
      <c r="M19" s="7" t="s">
        <v>2</v>
      </c>
      <c r="N19" s="8">
        <v>50</v>
      </c>
      <c r="O19" s="15"/>
      <c r="P19" s="127"/>
      <c r="Q19" s="129"/>
      <c r="R19" s="129"/>
      <c r="S19" s="131"/>
      <c r="T19" s="122"/>
    </row>
    <row r="20" spans="1:20" ht="24.95" customHeight="1" thickTop="1">
      <c r="A20" s="135"/>
      <c r="B20" s="236" t="s">
        <v>129</v>
      </c>
      <c r="C20" s="47" t="s">
        <v>5</v>
      </c>
      <c r="D20" s="48">
        <v>50</v>
      </c>
      <c r="E20" s="18"/>
      <c r="F20" s="207" t="str">
        <f t="shared" ref="F20" si="21">IF(E21="","",(E20*D20+E21*D21)/100)</f>
        <v/>
      </c>
      <c r="G20" s="209">
        <f>IF(F20="",0,F20)</f>
        <v>0</v>
      </c>
      <c r="H20" s="209">
        <v>1</v>
      </c>
      <c r="I20" s="211" t="str">
        <f t="shared" ref="I20" si="22">IF(F20="","",IF(F20&gt;=10,"'Module' aquis","'Module' non aquis"))</f>
        <v/>
      </c>
      <c r="J20" s="122"/>
      <c r="K20" s="41"/>
      <c r="L20" s="205" t="s">
        <v>220</v>
      </c>
      <c r="M20" s="47" t="s">
        <v>5</v>
      </c>
      <c r="N20" s="48">
        <v>50</v>
      </c>
      <c r="O20" s="18"/>
      <c r="P20" s="207" t="str">
        <f t="shared" ref="P20" si="23">IF(O21="","",(O20*N20+O21*N21)/100)</f>
        <v/>
      </c>
      <c r="Q20" s="209">
        <f>IF(P20="",0,P20)</f>
        <v>0</v>
      </c>
      <c r="R20" s="209">
        <v>1</v>
      </c>
      <c r="S20" s="211" t="str">
        <f t="shared" ref="S20" si="24">IF(P20="","",IF(P20&gt;=10,"'Module' aquis","'Module' non aquis"))</f>
        <v/>
      </c>
      <c r="T20" s="122"/>
    </row>
    <row r="21" spans="1:20" ht="24.95" customHeight="1" thickBot="1">
      <c r="A21" s="135"/>
      <c r="B21" s="237"/>
      <c r="C21" s="51" t="s">
        <v>2</v>
      </c>
      <c r="D21" s="52">
        <v>50</v>
      </c>
      <c r="E21" s="9"/>
      <c r="F21" s="238"/>
      <c r="G21" s="239"/>
      <c r="H21" s="239"/>
      <c r="I21" s="240"/>
      <c r="J21" s="122"/>
      <c r="K21" s="41"/>
      <c r="L21" s="241"/>
      <c r="M21" s="51" t="s">
        <v>2</v>
      </c>
      <c r="N21" s="52">
        <v>50</v>
      </c>
      <c r="O21" s="9"/>
      <c r="P21" s="238"/>
      <c r="Q21" s="239"/>
      <c r="R21" s="239"/>
      <c r="S21" s="240"/>
      <c r="T21" s="122"/>
    </row>
    <row r="22" spans="1:20" ht="24.95" customHeight="1" thickTop="1">
      <c r="A22" s="135"/>
      <c r="B22" s="124" t="s">
        <v>221</v>
      </c>
      <c r="C22" s="16" t="s">
        <v>5</v>
      </c>
      <c r="D22" s="17">
        <v>50</v>
      </c>
      <c r="E22" s="81"/>
      <c r="F22" s="126" t="str">
        <f t="shared" ref="F22" si="25">IF(E23="","",(E22*D22+E23*D23)/100)</f>
        <v/>
      </c>
      <c r="G22" s="128">
        <f>IF(F22="",0,F22)</f>
        <v>0</v>
      </c>
      <c r="H22" s="128">
        <v>1</v>
      </c>
      <c r="I22" s="130" t="str">
        <f t="shared" ref="I22" si="26">IF(F22="","",IF(F22&gt;=10,"'Module' aquis","'Module' non aquis"))</f>
        <v/>
      </c>
      <c r="J22" s="122"/>
      <c r="K22" s="41"/>
      <c r="L22" s="132" t="s">
        <v>133</v>
      </c>
      <c r="M22" s="16" t="s">
        <v>5</v>
      </c>
      <c r="N22" s="17">
        <v>50</v>
      </c>
      <c r="O22" s="81"/>
      <c r="P22" s="126" t="str">
        <f t="shared" ref="P22" si="27">IF(O23="","",(O22*N22+O23*N23)/100)</f>
        <v/>
      </c>
      <c r="Q22" s="128">
        <f>IF(P22="",0,P22)</f>
        <v>0</v>
      </c>
      <c r="R22" s="128">
        <v>1</v>
      </c>
      <c r="S22" s="130" t="str">
        <f t="shared" ref="S22" si="28">IF(P22="","",IF(P22&gt;=10,"'Module' aquis","'Module' non aquis"))</f>
        <v/>
      </c>
      <c r="T22" s="122"/>
    </row>
    <row r="23" spans="1:20" ht="24.95" customHeight="1" thickBot="1">
      <c r="A23" s="136"/>
      <c r="B23" s="150"/>
      <c r="C23" s="19" t="s">
        <v>2</v>
      </c>
      <c r="D23" s="20">
        <v>50</v>
      </c>
      <c r="E23" s="15"/>
      <c r="F23" s="151"/>
      <c r="G23" s="152"/>
      <c r="H23" s="152"/>
      <c r="I23" s="153"/>
      <c r="J23" s="123"/>
      <c r="K23" s="41"/>
      <c r="L23" s="154"/>
      <c r="M23" s="19" t="s">
        <v>2</v>
      </c>
      <c r="N23" s="20">
        <v>50</v>
      </c>
      <c r="O23" s="15"/>
      <c r="P23" s="151"/>
      <c r="Q23" s="152"/>
      <c r="R23" s="152"/>
      <c r="S23" s="153"/>
      <c r="T23" s="123"/>
    </row>
    <row r="24" spans="1:20" ht="24.95" customHeight="1" thickTop="1" thickBot="1">
      <c r="A24" s="40"/>
      <c r="B24" s="114" t="s">
        <v>15</v>
      </c>
      <c r="C24" s="115"/>
      <c r="D24" s="235" t="str">
        <f>IFERROR(SUM(F4:F23)*(G4*H4+G6*H6+G8*H8+G10*H10+G12*H12+G14*H14+G16*H16+G18*H18+G20*H20+G22*H22)/(SUM(F4:F23)*SUM(H4:H23)),"")</f>
        <v/>
      </c>
      <c r="E24" s="235"/>
      <c r="F24" s="117" t="str">
        <f>IF(D24="","",IF(D24&gt;=10,"'Semstre 01' aquis","'Semestre 01' non aquis"))</f>
        <v/>
      </c>
      <c r="G24" s="118"/>
      <c r="H24" s="118"/>
      <c r="I24" s="118"/>
      <c r="J24" s="118"/>
      <c r="K24" s="43"/>
      <c r="L24" s="119" t="s">
        <v>16</v>
      </c>
      <c r="M24" s="115"/>
      <c r="N24" s="235" t="str">
        <f>IFERROR(SUM(P4:P23)*(Q4*R4+Q6*R6+Q8*R8+Q10*R10+Q12*R12+Q14*R14+Q16*R16+Q18*R18+Q20*R20+Q22*R22)/(SUM(P4:P23)*SUM(R4:R23)),"")</f>
        <v/>
      </c>
      <c r="O24" s="235"/>
      <c r="P24" s="117" t="str">
        <f>IF(N24="","",IF(N24&gt;=10,"'Semstre 02' aquis","'Semestre 02' non aquis"))</f>
        <v/>
      </c>
      <c r="Q24" s="118"/>
      <c r="R24" s="118"/>
      <c r="S24" s="118"/>
      <c r="T24" s="120"/>
    </row>
    <row r="25" spans="1:20" ht="24.95" customHeight="1" thickTop="1" thickBot="1">
      <c r="D25" s="104" t="s">
        <v>6</v>
      </c>
      <c r="E25" s="105"/>
      <c r="F25" s="105"/>
      <c r="G25" s="105"/>
      <c r="H25" s="105"/>
      <c r="I25" s="106"/>
      <c r="J25" s="94" t="str">
        <f>IFERROR((D24+N24)/2,"")</f>
        <v/>
      </c>
      <c r="K25" s="42"/>
      <c r="L25" s="107" t="str">
        <f>IF(J25="","",IF(J25&gt;=10,"Admis(e)","Ajourné(e)"))</f>
        <v/>
      </c>
      <c r="M25" s="108"/>
    </row>
    <row r="26" spans="1:20" ht="16.5" thickTop="1"/>
  </sheetData>
  <sheetProtection password="96B2" sheet="1" objects="1" scenarios="1" sort="0"/>
  <mergeCells count="143">
    <mergeCell ref="A6:A9"/>
    <mergeCell ref="J6:J9"/>
    <mergeCell ref="T6:T9"/>
    <mergeCell ref="M6:M7"/>
    <mergeCell ref="N6:N7"/>
    <mergeCell ref="F8:F9"/>
    <mergeCell ref="G8:G9"/>
    <mergeCell ref="D25:I25"/>
    <mergeCell ref="L25:M25"/>
    <mergeCell ref="C6:C7"/>
    <mergeCell ref="D6:D7"/>
    <mergeCell ref="E6:E7"/>
    <mergeCell ref="B8:B9"/>
    <mergeCell ref="C8:C9"/>
    <mergeCell ref="D8:D9"/>
    <mergeCell ref="E8:E9"/>
    <mergeCell ref="L10:L11"/>
    <mergeCell ref="B10:B11"/>
    <mergeCell ref="F10:F11"/>
    <mergeCell ref="G10:G11"/>
    <mergeCell ref="H10:H11"/>
    <mergeCell ref="I10:I11"/>
    <mergeCell ref="J10:J17"/>
    <mergeCell ref="B16:B17"/>
    <mergeCell ref="F16:F17"/>
    <mergeCell ref="G16:G17"/>
    <mergeCell ref="H16:H17"/>
    <mergeCell ref="I16:I17"/>
    <mergeCell ref="L16:L17"/>
    <mergeCell ref="B24:C24"/>
    <mergeCell ref="D24:E24"/>
    <mergeCell ref="F24:J24"/>
    <mergeCell ref="L24:M24"/>
    <mergeCell ref="B20:B21"/>
    <mergeCell ref="F20:F21"/>
    <mergeCell ref="G20:G21"/>
    <mergeCell ref="B22:B23"/>
    <mergeCell ref="F22:F23"/>
    <mergeCell ref="G22:G23"/>
    <mergeCell ref="N24:O24"/>
    <mergeCell ref="P24:T24"/>
    <mergeCell ref="H8:H9"/>
    <mergeCell ref="I8:I9"/>
    <mergeCell ref="L8:L9"/>
    <mergeCell ref="P16:P17"/>
    <mergeCell ref="Q16:Q17"/>
    <mergeCell ref="R16:R17"/>
    <mergeCell ref="T10:T17"/>
    <mergeCell ref="P8:P9"/>
    <mergeCell ref="Q8:Q9"/>
    <mergeCell ref="R8:R9"/>
    <mergeCell ref="S8:S9"/>
    <mergeCell ref="T18:T23"/>
    <mergeCell ref="H20:H21"/>
    <mergeCell ref="I20:I21"/>
    <mergeCell ref="L20:L21"/>
    <mergeCell ref="P20:P21"/>
    <mergeCell ref="Q20:Q21"/>
    <mergeCell ref="R20:R21"/>
    <mergeCell ref="S20:S21"/>
    <mergeCell ref="H22:H23"/>
    <mergeCell ref="I22:I23"/>
    <mergeCell ref="L22:L23"/>
    <mergeCell ref="P22:P23"/>
    <mergeCell ref="Q22:Q23"/>
    <mergeCell ref="R22:R23"/>
    <mergeCell ref="S22:S23"/>
    <mergeCell ref="S16:S17"/>
    <mergeCell ref="A18:A23"/>
    <mergeCell ref="B18:B19"/>
    <mergeCell ref="F18:F19"/>
    <mergeCell ref="G18:G19"/>
    <mergeCell ref="H18:H19"/>
    <mergeCell ref="I18:I19"/>
    <mergeCell ref="J18:J23"/>
    <mergeCell ref="L18:L19"/>
    <mergeCell ref="P18:P19"/>
    <mergeCell ref="Q18:Q19"/>
    <mergeCell ref="R18:R19"/>
    <mergeCell ref="S18:S19"/>
    <mergeCell ref="A10:A17"/>
    <mergeCell ref="B14:B15"/>
    <mergeCell ref="F14:F15"/>
    <mergeCell ref="G14:G15"/>
    <mergeCell ref="H14:H15"/>
    <mergeCell ref="I14:I15"/>
    <mergeCell ref="L14:L15"/>
    <mergeCell ref="B12:B13"/>
    <mergeCell ref="F12:F13"/>
    <mergeCell ref="G12:G13"/>
    <mergeCell ref="H12:H13"/>
    <mergeCell ref="I12:I13"/>
    <mergeCell ref="L12:L13"/>
    <mergeCell ref="P10:P11"/>
    <mergeCell ref="Q10:Q11"/>
    <mergeCell ref="R10:R11"/>
    <mergeCell ref="S10:S11"/>
    <mergeCell ref="S12:S13"/>
    <mergeCell ref="P14:P15"/>
    <mergeCell ref="Q14:Q15"/>
    <mergeCell ref="R14:R15"/>
    <mergeCell ref="Q6:Q7"/>
    <mergeCell ref="R6:R7"/>
    <mergeCell ref="S6:S7"/>
    <mergeCell ref="S14:S15"/>
    <mergeCell ref="P12:P13"/>
    <mergeCell ref="Q12:Q13"/>
    <mergeCell ref="R12:R13"/>
    <mergeCell ref="B6:B7"/>
    <mergeCell ref="F6:F7"/>
    <mergeCell ref="G6:G7"/>
    <mergeCell ref="H6:H7"/>
    <mergeCell ref="I6:I7"/>
    <mergeCell ref="L6:L7"/>
    <mergeCell ref="P6:P7"/>
    <mergeCell ref="N4:N5"/>
    <mergeCell ref="O4:O5"/>
    <mergeCell ref="P4:P5"/>
    <mergeCell ref="G4:G5"/>
    <mergeCell ref="H4:H5"/>
    <mergeCell ref="I4:I5"/>
    <mergeCell ref="J4:J5"/>
    <mergeCell ref="L4:L5"/>
    <mergeCell ref="M4:M5"/>
    <mergeCell ref="O6:O7"/>
    <mergeCell ref="A4:A5"/>
    <mergeCell ref="B4:B5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Q4:Q5"/>
    <mergeCell ref="R4:R5"/>
    <mergeCell ref="S4:S5"/>
  </mergeCells>
  <conditionalFormatting sqref="I18:I23 I4:I15 S4:S7 S10:S23">
    <cfRule type="cellIs" dxfId="181" priority="11" operator="equal">
      <formula>"'Module' aquis"</formula>
    </cfRule>
    <cfRule type="cellIs" dxfId="180" priority="12" operator="equal">
      <formula>"'Module' non aquis"</formula>
    </cfRule>
  </conditionalFormatting>
  <conditionalFormatting sqref="L25:M25">
    <cfRule type="cellIs" dxfId="179" priority="9" operator="equal">
      <formula>"Ajourné(e)"</formula>
    </cfRule>
    <cfRule type="cellIs" dxfId="178" priority="10" operator="equal">
      <formula>"Admis(e)"</formula>
    </cfRule>
  </conditionalFormatting>
  <conditionalFormatting sqref="J18:J23 J4:J6 J10 T4:T6 T10 T18:T23">
    <cfRule type="cellIs" dxfId="177" priority="7" operator="equal">
      <formula>"'Unité' aquise"</formula>
    </cfRule>
    <cfRule type="cellIs" dxfId="176" priority="8" operator="equal">
      <formula>"'Unité' non aquise"</formula>
    </cfRule>
  </conditionalFormatting>
  <conditionalFormatting sqref="F24:J24">
    <cfRule type="cellIs" dxfId="175" priority="5" operator="equal">
      <formula>"'Semestre 01' non aquis"</formula>
    </cfRule>
    <cfRule type="cellIs" dxfId="174" priority="6" operator="equal">
      <formula>"'Semstre 01' aquis"</formula>
    </cfRule>
  </conditionalFormatting>
  <conditionalFormatting sqref="P24:T24">
    <cfRule type="cellIs" dxfId="173" priority="3" operator="equal">
      <formula>"'Semestre 02' non aquis"</formula>
    </cfRule>
    <cfRule type="cellIs" dxfId="172" priority="4" operator="equal">
      <formula>"'Semstre 02' aquis"</formula>
    </cfRule>
  </conditionalFormatting>
  <conditionalFormatting sqref="S8:S9 I16:I17">
    <cfRule type="cellIs" dxfId="171" priority="1" operator="equal">
      <formula>"'Module' aquis"</formula>
    </cfRule>
    <cfRule type="cellIs" dxfId="170" priority="2" operator="equal">
      <formula>"'Module' non aquis"</formula>
    </cfRule>
  </conditionalFormatting>
  <dataValidations count="8">
    <dataValidation type="decimal" allowBlank="1" showInputMessage="1" showErrorMessage="1" errorTitle="Attention" error="Erreur de frappe" promptTitle="Remarque" prompt="Veuillez introduire votre note dans la cellule" sqref="E8 E4:E6 O10:O23 O4:O7 E10:E15 E18:E23">
      <formula1>0</formula1>
      <formula2>20</formula2>
    </dataValidation>
    <dataValidation type="list" allowBlank="1" showInputMessage="1" showErrorMessage="1" sqref="B8:B9">
      <formula1>"Acoustique, Procédés didactiques, Relativité restreinte"</formula1>
    </dataValidation>
    <dataValidation type="list" allowBlank="1" showInputMessage="1" showErrorMessage="1" sqref="B6:B7">
      <formula1>"Biophysique, Electronique des composants, Physique des particules"</formula1>
    </dataValidation>
    <dataValidation type="list" allowBlank="1" showInputMessage="1" showErrorMessage="1" sqref="B10:B11">
      <formula1>"Analyse et caractérisation des matériaux, Mécanique quantique 2, Physique de solide 1"</formula1>
    </dataValidation>
    <dataValidation type="list" allowBlank="1" showInputMessage="1" showErrorMessage="1" sqref="B14:B15">
      <formula1>"Propriétés physique des matériaux, Physique statistique"</formula1>
    </dataValidation>
    <dataValidation type="list" allowBlank="1" showInputMessage="1" showErrorMessage="1" sqref="L14:L17">
      <formula1>"Physique atomique, Propriétés des défauts, Technologie des matériaux"</formula1>
    </dataValidation>
    <dataValidation type="list" allowBlank="1" showInputMessage="1" showErrorMessage="1" sqref="L6:L7">
      <formula1>"Lasers, Nanotechnologie, Nouveaux matériaux et applications, Optoélectronique, Photopile solaire, Plasmas"</formula1>
    </dataValidation>
    <dataValidation type="list" allowBlank="1" showInputMessage="1" showErrorMessage="1" sqref="B12:B13">
      <formula1>"Analyse et caractérisation des matériaux, Mécanique quantique 02, Physique de solide 01"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 J18 T18 T10 J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3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95" t="s">
        <v>4</v>
      </c>
      <c r="F3" s="95" t="s">
        <v>17</v>
      </c>
      <c r="G3" s="95"/>
      <c r="H3" s="95" t="s">
        <v>7</v>
      </c>
      <c r="I3" s="184" t="s">
        <v>12</v>
      </c>
      <c r="J3" s="185"/>
      <c r="K3" s="41"/>
      <c r="L3" s="183" t="s">
        <v>3</v>
      </c>
      <c r="M3" s="184"/>
      <c r="N3" s="184"/>
      <c r="O3" s="95" t="s">
        <v>4</v>
      </c>
      <c r="P3" s="95" t="s">
        <v>17</v>
      </c>
      <c r="Q3" s="95"/>
      <c r="R3" s="95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192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64" t="s">
        <v>199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150"/>
      <c r="M5" s="152"/>
      <c r="N5" s="152"/>
      <c r="O5" s="187"/>
      <c r="P5" s="151"/>
      <c r="Q5" s="152"/>
      <c r="R5" s="152"/>
      <c r="S5" s="153"/>
      <c r="T5" s="157"/>
    </row>
    <row r="6" spans="1:20" ht="24.95" customHeight="1" thickTop="1" thickBot="1">
      <c r="A6" s="173" t="s">
        <v>183</v>
      </c>
      <c r="B6" s="188" t="s">
        <v>190</v>
      </c>
      <c r="C6" s="254" t="s">
        <v>2</v>
      </c>
      <c r="D6" s="254">
        <v>100</v>
      </c>
      <c r="E6" s="231"/>
      <c r="F6" s="255" t="str">
        <f t="shared" ref="F6" si="0">IF(E6="","",(E6*D6)/100)</f>
        <v/>
      </c>
      <c r="G6" s="141">
        <f>IF(F6="",0,F6)</f>
        <v>0</v>
      </c>
      <c r="H6" s="141">
        <v>1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88" t="s">
        <v>198</v>
      </c>
      <c r="M6" s="63" t="s">
        <v>5</v>
      </c>
      <c r="N6" s="63">
        <v>50</v>
      </c>
      <c r="O6" s="24"/>
      <c r="P6" s="255" t="str">
        <f t="shared" ref="P6" si="2">IF(O7="","",(O6*N6+O7*N7)/100)</f>
        <v/>
      </c>
      <c r="Q6" s="141">
        <f>IF(P6="",0,P6)</f>
        <v>0</v>
      </c>
      <c r="R6" s="141">
        <v>1</v>
      </c>
      <c r="S6" s="142" t="str">
        <f t="shared" ref="S6" si="3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89"/>
      <c r="C7" s="210"/>
      <c r="D7" s="210"/>
      <c r="E7" s="232"/>
      <c r="F7" s="208"/>
      <c r="G7" s="165"/>
      <c r="H7" s="165"/>
      <c r="I7" s="166"/>
      <c r="J7" s="123"/>
      <c r="K7" s="41"/>
      <c r="L7" s="324"/>
      <c r="M7" s="65" t="s">
        <v>2</v>
      </c>
      <c r="N7" s="66">
        <v>50</v>
      </c>
      <c r="O7" s="27"/>
      <c r="P7" s="257"/>
      <c r="Q7" s="111"/>
      <c r="R7" s="111"/>
      <c r="S7" s="113"/>
      <c r="T7" s="122"/>
    </row>
    <row r="8" spans="1:20" ht="24.95" customHeight="1" thickTop="1" thickBot="1">
      <c r="A8" s="162" t="s">
        <v>184</v>
      </c>
      <c r="B8" s="287" t="s">
        <v>191</v>
      </c>
      <c r="C8" s="160" t="s">
        <v>2</v>
      </c>
      <c r="D8" s="160">
        <v>100</v>
      </c>
      <c r="E8" s="186"/>
      <c r="F8" s="159" t="str">
        <f t="shared" ref="F8" si="4">IF(E8="","",(E8*D8)/100)</f>
        <v/>
      </c>
      <c r="G8" s="160">
        <f>IF(F8="",0,F8)</f>
        <v>0</v>
      </c>
      <c r="H8" s="160">
        <v>1</v>
      </c>
      <c r="I8" s="161" t="str">
        <f t="shared" ref="I8" si="5">IF(F8="","",IF(F8&gt;=10,"'Module' aquis","'Module' non aquis"))</f>
        <v/>
      </c>
      <c r="J8" s="155" t="str">
        <f>IF(F8="","",IF((G8*H8)/SUM(H8)&gt;=10,"'Unité' aquise","'Unité' non aquise"))</f>
        <v/>
      </c>
      <c r="K8" s="41"/>
      <c r="L8" s="328"/>
      <c r="M8" s="327"/>
      <c r="N8" s="327"/>
      <c r="O8" s="332"/>
      <c r="P8" s="330"/>
      <c r="Q8" s="327"/>
      <c r="R8" s="327"/>
      <c r="S8" s="331"/>
      <c r="T8" s="122"/>
    </row>
    <row r="9" spans="1:20" ht="24.95" customHeight="1" thickTop="1" thickBot="1">
      <c r="A9" s="163"/>
      <c r="B9" s="273"/>
      <c r="C9" s="152"/>
      <c r="D9" s="152"/>
      <c r="E9" s="187"/>
      <c r="F9" s="151"/>
      <c r="G9" s="152"/>
      <c r="H9" s="152"/>
      <c r="I9" s="153"/>
      <c r="J9" s="157"/>
      <c r="K9" s="41"/>
      <c r="L9" s="329"/>
      <c r="M9" s="269"/>
      <c r="N9" s="269"/>
      <c r="O9" s="333"/>
      <c r="P9" s="267"/>
      <c r="Q9" s="269"/>
      <c r="R9" s="269"/>
      <c r="S9" s="271"/>
      <c r="T9" s="123"/>
    </row>
    <row r="10" spans="1:20" ht="24.95" customHeight="1" thickTop="1">
      <c r="A10" s="325" t="s">
        <v>136</v>
      </c>
      <c r="B10" s="261" t="s">
        <v>185</v>
      </c>
      <c r="C10" s="63" t="s">
        <v>5</v>
      </c>
      <c r="D10" s="64">
        <v>33</v>
      </c>
      <c r="E10" s="24"/>
      <c r="F10" s="255" t="str">
        <f t="shared" ref="F10" si="6">IF(E11="","",(E10*D10+E11*D11)/100)</f>
        <v/>
      </c>
      <c r="G10" s="254">
        <f>IF(F10="",0,F10)</f>
        <v>0</v>
      </c>
      <c r="H10" s="254">
        <v>3</v>
      </c>
      <c r="I10" s="262" t="str">
        <f t="shared" ref="I10" si="7">IF(F10="","",IF(F10&gt;=10,"'Module' aquis","'Module' non aquis"))</f>
        <v/>
      </c>
      <c r="J10" s="194" t="str">
        <f>IF(F10="","",IF(F12="","",IF((G10*H10+G12*H12)/SUM(H10:H13)&gt;=10,"'Unité' aquise","'Unité' non aquise")))</f>
        <v/>
      </c>
      <c r="K10" s="41"/>
      <c r="L10" s="261" t="s">
        <v>224</v>
      </c>
      <c r="M10" s="63" t="s">
        <v>5</v>
      </c>
      <c r="N10" s="64">
        <v>33</v>
      </c>
      <c r="O10" s="24"/>
      <c r="P10" s="255" t="str">
        <f t="shared" ref="P10" si="8">IF(O11="","",(O10*N10+O11*N11)/100)</f>
        <v/>
      </c>
      <c r="Q10" s="254">
        <f>IF(P10="",0,P10)</f>
        <v>0</v>
      </c>
      <c r="R10" s="254">
        <v>3</v>
      </c>
      <c r="S10" s="262" t="str">
        <f t="shared" ref="S10" si="9">IF(P10="","",IF(P10&gt;=10,"'Module' aquis","'Module' non aquis"))</f>
        <v/>
      </c>
      <c r="T10" s="194" t="str">
        <f>IF(P10="","",IF(P12="","",IF((Q10*R10+Q12*R12)/SUM(R10:R13)&gt;=10,"'Unité' aquise","'Unité' non aquise")))</f>
        <v/>
      </c>
    </row>
    <row r="11" spans="1:20" ht="24.95" customHeight="1" thickBot="1">
      <c r="A11" s="196"/>
      <c r="B11" s="237"/>
      <c r="C11" s="51" t="s">
        <v>2</v>
      </c>
      <c r="D11" s="52">
        <v>67</v>
      </c>
      <c r="E11" s="15"/>
      <c r="F11" s="238"/>
      <c r="G11" s="239"/>
      <c r="H11" s="239"/>
      <c r="I11" s="240"/>
      <c r="J11" s="195"/>
      <c r="K11" s="41"/>
      <c r="L11" s="237"/>
      <c r="M11" s="51" t="s">
        <v>2</v>
      </c>
      <c r="N11" s="52">
        <v>67</v>
      </c>
      <c r="O11" s="15"/>
      <c r="P11" s="238"/>
      <c r="Q11" s="239"/>
      <c r="R11" s="239"/>
      <c r="S11" s="240"/>
      <c r="T11" s="195"/>
    </row>
    <row r="12" spans="1:20" ht="24.95" customHeight="1" thickTop="1">
      <c r="A12" s="196"/>
      <c r="B12" s="124" t="s">
        <v>186</v>
      </c>
      <c r="C12" s="16" t="s">
        <v>5</v>
      </c>
      <c r="D12" s="17">
        <v>33</v>
      </c>
      <c r="E12" s="18"/>
      <c r="F12" s="126" t="str">
        <f t="shared" ref="F12" si="10">IF(E13="","",(E12*D12+E13*D13)/100)</f>
        <v/>
      </c>
      <c r="G12" s="128">
        <f>IF(F12="",0,F12)</f>
        <v>0</v>
      </c>
      <c r="H12" s="128">
        <v>2</v>
      </c>
      <c r="I12" s="130" t="str">
        <f t="shared" ref="I12" si="11">IF(F12="","",IF(F12&gt;=10,"'Module' aquis","'Module' non aquis"))</f>
        <v/>
      </c>
      <c r="J12" s="195"/>
      <c r="K12" s="41"/>
      <c r="L12" s="124" t="s">
        <v>193</v>
      </c>
      <c r="M12" s="16" t="s">
        <v>5</v>
      </c>
      <c r="N12" s="17">
        <v>33</v>
      </c>
      <c r="O12" s="18"/>
      <c r="P12" s="126" t="str">
        <f t="shared" ref="P12" si="12">IF(O13="","",(O12*N12+O13*N13)/100)</f>
        <v/>
      </c>
      <c r="Q12" s="128">
        <f>IF(P12="",0,P12)</f>
        <v>0</v>
      </c>
      <c r="R12" s="128">
        <v>2</v>
      </c>
      <c r="S12" s="130" t="str">
        <f t="shared" ref="S12" si="13">IF(P12="","",IF(P12&gt;=10,"'Module' aquis","'Module' non aquis"))</f>
        <v/>
      </c>
      <c r="T12" s="195"/>
    </row>
    <row r="13" spans="1:20" ht="24.95" customHeight="1" thickBot="1">
      <c r="A13" s="326"/>
      <c r="B13" s="150"/>
      <c r="C13" s="19" t="s">
        <v>2</v>
      </c>
      <c r="D13" s="20">
        <v>67</v>
      </c>
      <c r="E13" s="21"/>
      <c r="F13" s="151"/>
      <c r="G13" s="152"/>
      <c r="H13" s="152"/>
      <c r="I13" s="153"/>
      <c r="J13" s="295"/>
      <c r="K13" s="41"/>
      <c r="L13" s="150"/>
      <c r="M13" s="19" t="s">
        <v>2</v>
      </c>
      <c r="N13" s="20">
        <v>67</v>
      </c>
      <c r="O13" s="21"/>
      <c r="P13" s="151"/>
      <c r="Q13" s="152"/>
      <c r="R13" s="152"/>
      <c r="S13" s="153"/>
      <c r="T13" s="295"/>
    </row>
    <row r="14" spans="1:20" ht="24.95" customHeight="1" thickTop="1">
      <c r="A14" s="168" t="s">
        <v>137</v>
      </c>
      <c r="B14" s="256" t="s">
        <v>205</v>
      </c>
      <c r="C14" s="74" t="s">
        <v>5</v>
      </c>
      <c r="D14" s="75">
        <v>33</v>
      </c>
      <c r="E14" s="81"/>
      <c r="F14" s="257" t="str">
        <f t="shared" ref="F14" si="14">IF(E15="","",(E14*D14+E15*D15)/100)</f>
        <v/>
      </c>
      <c r="G14" s="258">
        <f>IF(F14="",0,F14)</f>
        <v>0</v>
      </c>
      <c r="H14" s="258">
        <v>2</v>
      </c>
      <c r="I14" s="259" t="str">
        <f t="shared" ref="I14" si="15">IF(F14="","",IF(F14&gt;=10,"'Module' aquis","'Module' non aquis"))</f>
        <v/>
      </c>
      <c r="J14" s="155" t="str">
        <f>IF(F14="","",IF(F16="","",IF((G14*H14+G16*H16)/SUM(H14:H17)&gt;=10,"'Unité' aquise","'Unité' non aquise")))</f>
        <v/>
      </c>
      <c r="K14" s="41"/>
      <c r="L14" s="256" t="s">
        <v>194</v>
      </c>
      <c r="M14" s="74" t="s">
        <v>5</v>
      </c>
      <c r="N14" s="75">
        <v>33</v>
      </c>
      <c r="O14" s="81"/>
      <c r="P14" s="257" t="str">
        <f t="shared" ref="P14" si="16">IF(O15="","",(O14*N14+O15*N15)/100)</f>
        <v/>
      </c>
      <c r="Q14" s="258">
        <f>IF(P14="",0,P14)</f>
        <v>0</v>
      </c>
      <c r="R14" s="258">
        <v>2</v>
      </c>
      <c r="S14" s="259" t="str">
        <f t="shared" ref="S14" si="17">IF(P14="","",IF(P14&gt;=10,"'Module' aquis","'Module' non aquis"))</f>
        <v/>
      </c>
      <c r="T14" s="155" t="str">
        <f>IF(P14="","",IF(P16="","",IF((Q14*R14+Q16*R16)/SUM(R14:R17)&gt;=10,"'Unité' aquise","'Unité' non aquise")))</f>
        <v/>
      </c>
    </row>
    <row r="15" spans="1:20" ht="24.95" customHeight="1" thickBot="1">
      <c r="A15" s="168"/>
      <c r="B15" s="256"/>
      <c r="C15" s="65" t="s">
        <v>2</v>
      </c>
      <c r="D15" s="66">
        <v>67</v>
      </c>
      <c r="E15" s="27"/>
      <c r="F15" s="257"/>
      <c r="G15" s="258"/>
      <c r="H15" s="258"/>
      <c r="I15" s="259"/>
      <c r="J15" s="156"/>
      <c r="K15" s="41"/>
      <c r="L15" s="256"/>
      <c r="M15" s="65" t="s">
        <v>2</v>
      </c>
      <c r="N15" s="66">
        <v>67</v>
      </c>
      <c r="O15" s="27"/>
      <c r="P15" s="257"/>
      <c r="Q15" s="258"/>
      <c r="R15" s="258"/>
      <c r="S15" s="259"/>
      <c r="T15" s="156"/>
    </row>
    <row r="16" spans="1:20" ht="24.95" customHeight="1" thickTop="1">
      <c r="A16" s="168"/>
      <c r="B16" s="124" t="s">
        <v>187</v>
      </c>
      <c r="C16" s="16" t="s">
        <v>5</v>
      </c>
      <c r="D16" s="17">
        <v>33</v>
      </c>
      <c r="E16" s="18"/>
      <c r="F16" s="126" t="str">
        <f t="shared" ref="F16" si="18">IF(E17="","",(E16*D16+E17*D17)/100)</f>
        <v/>
      </c>
      <c r="G16" s="128">
        <f>IF(F16="",0,F16)</f>
        <v>0</v>
      </c>
      <c r="H16" s="128">
        <v>2</v>
      </c>
      <c r="I16" s="130" t="str">
        <f t="shared" ref="I16" si="19">IF(F16="","",IF(F16&gt;=10,"'Module' aquis","'Module' non aquis"))</f>
        <v/>
      </c>
      <c r="J16" s="156"/>
      <c r="K16" s="41"/>
      <c r="L16" s="124" t="s">
        <v>195</v>
      </c>
      <c r="M16" s="16" t="s">
        <v>5</v>
      </c>
      <c r="N16" s="17">
        <v>33</v>
      </c>
      <c r="O16" s="18"/>
      <c r="P16" s="126" t="str">
        <f t="shared" ref="P16" si="20">IF(O17="","",(O16*N16+O17*N17)/100)</f>
        <v/>
      </c>
      <c r="Q16" s="128">
        <f>IF(P16="",0,P16)</f>
        <v>0</v>
      </c>
      <c r="R16" s="128">
        <v>2</v>
      </c>
      <c r="S16" s="130" t="str">
        <f t="shared" ref="S16" si="21">IF(P16="","",IF(P16&gt;=10,"'Module' aquis","'Module' non aquis"))</f>
        <v/>
      </c>
      <c r="T16" s="156"/>
    </row>
    <row r="17" spans="1:20" ht="24.95" customHeight="1" thickBot="1">
      <c r="A17" s="168"/>
      <c r="B17" s="190"/>
      <c r="C17" s="45" t="s">
        <v>2</v>
      </c>
      <c r="D17" s="46">
        <v>67</v>
      </c>
      <c r="E17" s="67"/>
      <c r="F17" s="191"/>
      <c r="G17" s="192"/>
      <c r="H17" s="192"/>
      <c r="I17" s="193"/>
      <c r="J17" s="156"/>
      <c r="K17" s="41"/>
      <c r="L17" s="190"/>
      <c r="M17" s="45" t="s">
        <v>2</v>
      </c>
      <c r="N17" s="46">
        <v>67</v>
      </c>
      <c r="O17" s="67"/>
      <c r="P17" s="191"/>
      <c r="Q17" s="192"/>
      <c r="R17" s="192"/>
      <c r="S17" s="193"/>
      <c r="T17" s="156"/>
    </row>
    <row r="18" spans="1:20" ht="24.95" customHeight="1" thickTop="1">
      <c r="A18" s="325" t="s">
        <v>11</v>
      </c>
      <c r="B18" s="261" t="s">
        <v>188</v>
      </c>
      <c r="C18" s="63" t="s">
        <v>5</v>
      </c>
      <c r="D18" s="63">
        <v>50</v>
      </c>
      <c r="E18" s="24"/>
      <c r="F18" s="255" t="str">
        <f t="shared" ref="F18" si="22">IF(E19="","",(E18*D18+E19*D19)/100)</f>
        <v/>
      </c>
      <c r="G18" s="254">
        <f>IF(F18="",0,F18)</f>
        <v>0</v>
      </c>
      <c r="H18" s="254">
        <v>3</v>
      </c>
      <c r="I18" s="262" t="str">
        <f t="shared" ref="I18" si="23">IF(F18="","",IF(F18&gt;=10,"'Module' aquis","'Module' non aquis"))</f>
        <v/>
      </c>
      <c r="J18" s="194" t="str">
        <f>IF(F18="","",IF(F20="","",IF((G18*H18+G20*H20)/SUM(H18:H21)&gt;=10,"'Unité' aquise","'Unité' non aquise")))</f>
        <v/>
      </c>
      <c r="K18" s="41"/>
      <c r="L18" s="261" t="s">
        <v>196</v>
      </c>
      <c r="M18" s="63" t="s">
        <v>5</v>
      </c>
      <c r="N18" s="63">
        <v>50</v>
      </c>
      <c r="O18" s="24"/>
      <c r="P18" s="255" t="str">
        <f t="shared" ref="P18" si="24">IF(O19="","",(O18*N18+O19*N19)/100)</f>
        <v/>
      </c>
      <c r="Q18" s="254">
        <f>IF(P18="",0,P18)</f>
        <v>0</v>
      </c>
      <c r="R18" s="254">
        <v>2</v>
      </c>
      <c r="S18" s="262" t="str">
        <f t="shared" ref="S18" si="25">IF(P18="","",IF(P18&gt;=10,"'Module' aquis","'Module' non aquis"))</f>
        <v/>
      </c>
      <c r="T18" s="194" t="str">
        <f>IF(P18="","",IF(P20="","",IF((Q18*R18+Q20*R20)/SUM(R18:R21)&gt;=10,"'Unité' aquise","'Unité' non aquise")))</f>
        <v/>
      </c>
    </row>
    <row r="19" spans="1:20" ht="24.95" customHeight="1" thickBot="1">
      <c r="A19" s="196"/>
      <c r="B19" s="237"/>
      <c r="C19" s="51" t="s">
        <v>2</v>
      </c>
      <c r="D19" s="66">
        <v>50</v>
      </c>
      <c r="E19" s="15"/>
      <c r="F19" s="238"/>
      <c r="G19" s="239"/>
      <c r="H19" s="239"/>
      <c r="I19" s="240"/>
      <c r="J19" s="195"/>
      <c r="K19" s="41"/>
      <c r="L19" s="237"/>
      <c r="M19" s="51" t="s">
        <v>2</v>
      </c>
      <c r="N19" s="66">
        <v>50</v>
      </c>
      <c r="O19" s="15"/>
      <c r="P19" s="238"/>
      <c r="Q19" s="239"/>
      <c r="R19" s="239"/>
      <c r="S19" s="240"/>
      <c r="T19" s="195"/>
    </row>
    <row r="20" spans="1:20" ht="24.95" customHeight="1" thickTop="1">
      <c r="A20" s="196"/>
      <c r="B20" s="132" t="s">
        <v>189</v>
      </c>
      <c r="C20" s="16" t="s">
        <v>5</v>
      </c>
      <c r="D20" s="17">
        <v>50</v>
      </c>
      <c r="E20" s="18"/>
      <c r="F20" s="126" t="str">
        <f t="shared" ref="F20" si="26">IF(E21="","",(E20*D20+E21*D21)/100)</f>
        <v/>
      </c>
      <c r="G20" s="128">
        <f>IF(F20="",0,F20)</f>
        <v>0</v>
      </c>
      <c r="H20" s="128">
        <v>2</v>
      </c>
      <c r="I20" s="130" t="str">
        <f t="shared" ref="I20" si="27">IF(F20="","",IF(F20&gt;=10,"'Module' aquis","'Module' non aquis"))</f>
        <v/>
      </c>
      <c r="J20" s="195"/>
      <c r="K20" s="41"/>
      <c r="L20" s="132" t="s">
        <v>197</v>
      </c>
      <c r="M20" s="16" t="s">
        <v>5</v>
      </c>
      <c r="N20" s="17">
        <v>50</v>
      </c>
      <c r="O20" s="18"/>
      <c r="P20" s="126" t="str">
        <f t="shared" ref="P20" si="28">IF(O21="","",(O20*N20+O21*N21)/100)</f>
        <v/>
      </c>
      <c r="Q20" s="128">
        <f>IF(P20="",0,P20)</f>
        <v>0</v>
      </c>
      <c r="R20" s="128">
        <v>3</v>
      </c>
      <c r="S20" s="130" t="str">
        <f t="shared" ref="S20" si="29">IF(P20="","",IF(P20&gt;=10,"'Module' aquis","'Module' non aquis"))</f>
        <v/>
      </c>
      <c r="T20" s="195"/>
    </row>
    <row r="21" spans="1:20" ht="24.95" customHeight="1" thickBot="1">
      <c r="A21" s="196"/>
      <c r="B21" s="154"/>
      <c r="C21" s="19" t="s">
        <v>2</v>
      </c>
      <c r="D21" s="19">
        <v>50</v>
      </c>
      <c r="E21" s="21"/>
      <c r="F21" s="151"/>
      <c r="G21" s="152"/>
      <c r="H21" s="152"/>
      <c r="I21" s="153"/>
      <c r="J21" s="195"/>
      <c r="K21" s="41"/>
      <c r="L21" s="154"/>
      <c r="M21" s="19" t="s">
        <v>2</v>
      </c>
      <c r="N21" s="19">
        <v>50</v>
      </c>
      <c r="O21" s="21"/>
      <c r="P21" s="151"/>
      <c r="Q21" s="152"/>
      <c r="R21" s="152"/>
      <c r="S21" s="153"/>
      <c r="T21" s="195"/>
    </row>
    <row r="22" spans="1:20" ht="24.95" customHeight="1" thickTop="1" thickBot="1">
      <c r="A22" s="40"/>
      <c r="B22" s="274" t="s">
        <v>15</v>
      </c>
      <c r="C22" s="271"/>
      <c r="D22" s="245" t="str">
        <f>IFERROR(SUM(F4:F21)*(G4*H4+G6*H6+G8*H8+G10*H10+G12*H12+G14*H14+G16*H16+G18*H18+G20*H20)/(SUM(F4:F21)*SUM(H4:H21)),"")</f>
        <v/>
      </c>
      <c r="E22" s="245"/>
      <c r="F22" s="275" t="str">
        <f>IF(D22="","",IF(D22&gt;=10,"'Semstre 01' aquis","'Semestre 01' non aquis"))</f>
        <v/>
      </c>
      <c r="G22" s="276"/>
      <c r="H22" s="276"/>
      <c r="I22" s="276"/>
      <c r="J22" s="118"/>
      <c r="K22" s="43"/>
      <c r="L22" s="277" t="s">
        <v>16</v>
      </c>
      <c r="M22" s="271"/>
      <c r="N22" s="245" t="str">
        <f>IFERROR(SUM(P4:P21)*(Q4*R4+Q6*R6+Q8*R8+Q10*R10+Q12*R12+Q14*R14+Q16*R16+Q18*R18+Q20*R20)/(SUM(P4:P21)*SUM(R4:R21)),"")</f>
        <v/>
      </c>
      <c r="O22" s="245"/>
      <c r="P22" s="275" t="str">
        <f>IF(N22="","",IF(N22&gt;=10,"'Semstre 02' aquis","'Semestre 02' non aquis"))</f>
        <v/>
      </c>
      <c r="Q22" s="276"/>
      <c r="R22" s="276"/>
      <c r="S22" s="276"/>
      <c r="T22" s="120"/>
    </row>
    <row r="23" spans="1:20" ht="16.5" thickTop="1"/>
  </sheetData>
  <sheetProtection password="96B2" sheet="1" objects="1" scenarios="1" sort="0"/>
  <mergeCells count="136">
    <mergeCell ref="T6:T9"/>
    <mergeCell ref="C6:C7"/>
    <mergeCell ref="D6:D7"/>
    <mergeCell ref="E6:E7"/>
    <mergeCell ref="C8:C9"/>
    <mergeCell ref="D8:D9"/>
    <mergeCell ref="E8:E9"/>
    <mergeCell ref="M8:M9"/>
    <mergeCell ref="J8:J9"/>
    <mergeCell ref="L8:L9"/>
    <mergeCell ref="P8:P9"/>
    <mergeCell ref="Q8:Q9"/>
    <mergeCell ref="R8:R9"/>
    <mergeCell ref="S8:S9"/>
    <mergeCell ref="N8:N9"/>
    <mergeCell ref="O8:O9"/>
    <mergeCell ref="Q6:Q7"/>
    <mergeCell ref="R6:R7"/>
    <mergeCell ref="S6:S7"/>
    <mergeCell ref="A8:A9"/>
    <mergeCell ref="B8:B9"/>
    <mergeCell ref="F8:F9"/>
    <mergeCell ref="G8:G9"/>
    <mergeCell ref="H8:H9"/>
    <mergeCell ref="I8:I9"/>
    <mergeCell ref="B22:C22"/>
    <mergeCell ref="D22:E22"/>
    <mergeCell ref="F22:J22"/>
    <mergeCell ref="A18:A21"/>
    <mergeCell ref="I18:I19"/>
    <mergeCell ref="A14:A17"/>
    <mergeCell ref="A10:A13"/>
    <mergeCell ref="I10:I11"/>
    <mergeCell ref="L22:M22"/>
    <mergeCell ref="N22:O22"/>
    <mergeCell ref="P22:T22"/>
    <mergeCell ref="T18:T21"/>
    <mergeCell ref="B20:B21"/>
    <mergeCell ref="F20:F21"/>
    <mergeCell ref="G20:G21"/>
    <mergeCell ref="H20:H21"/>
    <mergeCell ref="I20:I21"/>
    <mergeCell ref="L20:L21"/>
    <mergeCell ref="P20:P21"/>
    <mergeCell ref="Q20:Q21"/>
    <mergeCell ref="R20:R21"/>
    <mergeCell ref="J18:J21"/>
    <mergeCell ref="L18:L19"/>
    <mergeCell ref="P18:P19"/>
    <mergeCell ref="Q18:Q19"/>
    <mergeCell ref="R18:R19"/>
    <mergeCell ref="S18:S19"/>
    <mergeCell ref="S20:S21"/>
    <mergeCell ref="B18:B19"/>
    <mergeCell ref="F18:F19"/>
    <mergeCell ref="G18:G19"/>
    <mergeCell ref="H18:H19"/>
    <mergeCell ref="T14:T17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J14:J17"/>
    <mergeCell ref="L14:L15"/>
    <mergeCell ref="P14:P15"/>
    <mergeCell ref="Q14:Q15"/>
    <mergeCell ref="R14:R15"/>
    <mergeCell ref="S14:S15"/>
    <mergeCell ref="S16:S17"/>
    <mergeCell ref="B14:B15"/>
    <mergeCell ref="F14:F15"/>
    <mergeCell ref="G14:G15"/>
    <mergeCell ref="H14:H15"/>
    <mergeCell ref="I14:I15"/>
    <mergeCell ref="M4:M5"/>
    <mergeCell ref="A4:A5"/>
    <mergeCell ref="B4:B5"/>
    <mergeCell ref="T10:T13"/>
    <mergeCell ref="B12:B13"/>
    <mergeCell ref="F12:F13"/>
    <mergeCell ref="G12:G13"/>
    <mergeCell ref="H12:H13"/>
    <mergeCell ref="I12:I13"/>
    <mergeCell ref="L12:L13"/>
    <mergeCell ref="P12:P13"/>
    <mergeCell ref="Q12:Q13"/>
    <mergeCell ref="R12:R13"/>
    <mergeCell ref="J10:J13"/>
    <mergeCell ref="L10:L11"/>
    <mergeCell ref="P10:P11"/>
    <mergeCell ref="Q10:Q11"/>
    <mergeCell ref="R10:R11"/>
    <mergeCell ref="S10:S11"/>
    <mergeCell ref="S12:S13"/>
    <mergeCell ref="B10:B11"/>
    <mergeCell ref="F10:F11"/>
    <mergeCell ref="G10:G11"/>
    <mergeCell ref="H10:H11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</mergeCells>
  <conditionalFormatting sqref="I4:I21 S4:S21">
    <cfRule type="cellIs" dxfId="169" priority="7" operator="equal">
      <formula>"'Module' aquis"</formula>
    </cfRule>
    <cfRule type="cellIs" dxfId="168" priority="8" operator="equal">
      <formula>"'Module' non aquis"</formula>
    </cfRule>
  </conditionalFormatting>
  <conditionalFormatting sqref="J14:J21 J4:J10 T14:T21 T4:T6 T10">
    <cfRule type="cellIs" dxfId="167" priority="5" operator="equal">
      <formula>"'Unité' aquise"</formula>
    </cfRule>
    <cfRule type="cellIs" dxfId="166" priority="6" operator="equal">
      <formula>"'Unité' non aquise"</formula>
    </cfRule>
  </conditionalFormatting>
  <conditionalFormatting sqref="F22:J22">
    <cfRule type="cellIs" dxfId="165" priority="3" operator="equal">
      <formula>"'Semestre 01' non aquis"</formula>
    </cfRule>
    <cfRule type="cellIs" dxfId="164" priority="4" operator="equal">
      <formula>"'Semstre 01' aquis"</formula>
    </cfRule>
  </conditionalFormatting>
  <conditionalFormatting sqref="P22:T22">
    <cfRule type="cellIs" dxfId="163" priority="1" operator="equal">
      <formula>"'Semestre 02' non aquis"</formula>
    </cfRule>
    <cfRule type="cellIs" dxfId="162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:J21 T10:T2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3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95" t="s">
        <v>4</v>
      </c>
      <c r="F3" s="95" t="s">
        <v>17</v>
      </c>
      <c r="G3" s="95"/>
      <c r="H3" s="95" t="s">
        <v>7</v>
      </c>
      <c r="I3" s="184" t="s">
        <v>12</v>
      </c>
      <c r="J3" s="185"/>
      <c r="K3" s="41"/>
      <c r="L3" s="183" t="s">
        <v>3</v>
      </c>
      <c r="M3" s="184"/>
      <c r="N3" s="184"/>
      <c r="O3" s="95" t="s">
        <v>4</v>
      </c>
      <c r="P3" s="95" t="s">
        <v>17</v>
      </c>
      <c r="Q3" s="95"/>
      <c r="R3" s="95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192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64" t="s">
        <v>206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150"/>
      <c r="M5" s="152"/>
      <c r="N5" s="152"/>
      <c r="O5" s="187"/>
      <c r="P5" s="151"/>
      <c r="Q5" s="152"/>
      <c r="R5" s="152"/>
      <c r="S5" s="153"/>
      <c r="T5" s="157"/>
    </row>
    <row r="6" spans="1:20" ht="24.95" customHeight="1" thickTop="1" thickBot="1">
      <c r="A6" s="173" t="s">
        <v>183</v>
      </c>
      <c r="B6" s="188" t="s">
        <v>190</v>
      </c>
      <c r="C6" s="254" t="s">
        <v>2</v>
      </c>
      <c r="D6" s="254">
        <v>100</v>
      </c>
      <c r="E6" s="231"/>
      <c r="F6" s="255" t="str">
        <f t="shared" ref="F6" si="0">IF(E6="","",(E6*D6)/100)</f>
        <v/>
      </c>
      <c r="G6" s="141">
        <f>IF(F6="",0,F6)</f>
        <v>0</v>
      </c>
      <c r="H6" s="141">
        <v>1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88" t="s">
        <v>198</v>
      </c>
      <c r="M6" s="63" t="s">
        <v>5</v>
      </c>
      <c r="N6" s="63">
        <v>50</v>
      </c>
      <c r="O6" s="24"/>
      <c r="P6" s="255" t="str">
        <f t="shared" ref="P6" si="2">IF(O7="","",(O6*N6+O7*N7)/100)</f>
        <v/>
      </c>
      <c r="Q6" s="141">
        <f>IF(P6="",0,P6)</f>
        <v>0</v>
      </c>
      <c r="R6" s="141">
        <v>2</v>
      </c>
      <c r="S6" s="142" t="str">
        <f t="shared" ref="S6" si="3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89"/>
      <c r="C7" s="210"/>
      <c r="D7" s="210"/>
      <c r="E7" s="232"/>
      <c r="F7" s="208"/>
      <c r="G7" s="165"/>
      <c r="H7" s="165"/>
      <c r="I7" s="166"/>
      <c r="J7" s="123"/>
      <c r="K7" s="41"/>
      <c r="L7" s="324"/>
      <c r="M7" s="65" t="s">
        <v>2</v>
      </c>
      <c r="N7" s="66">
        <v>50</v>
      </c>
      <c r="O7" s="27"/>
      <c r="P7" s="257"/>
      <c r="Q7" s="111"/>
      <c r="R7" s="111"/>
      <c r="S7" s="113"/>
      <c r="T7" s="122"/>
    </row>
    <row r="8" spans="1:20" ht="24.95" customHeight="1" thickTop="1" thickBot="1">
      <c r="A8" s="162" t="s">
        <v>184</v>
      </c>
      <c r="B8" s="287" t="s">
        <v>191</v>
      </c>
      <c r="C8" s="160" t="s">
        <v>2</v>
      </c>
      <c r="D8" s="160">
        <v>100</v>
      </c>
      <c r="E8" s="186"/>
      <c r="F8" s="159" t="str">
        <f t="shared" ref="F8" si="4">IF(E8="","",(E8*D8)/100)</f>
        <v/>
      </c>
      <c r="G8" s="160">
        <f>IF(F8="",0,F8)</f>
        <v>0</v>
      </c>
      <c r="H8" s="160">
        <v>1</v>
      </c>
      <c r="I8" s="161" t="str">
        <f t="shared" ref="I8" si="5">IF(F8="","",IF(F8&gt;=10,"'Module' aquis","'Module' non aquis"))</f>
        <v/>
      </c>
      <c r="J8" s="155" t="str">
        <f>IF(F8="","",IF((G8*H8)/SUM(H8)&gt;=10,"'Unité' aquise","'Unité' non aquise"))</f>
        <v/>
      </c>
      <c r="K8" s="41"/>
      <c r="L8" s="328"/>
      <c r="M8" s="327"/>
      <c r="N8" s="327"/>
      <c r="O8" s="332"/>
      <c r="P8" s="330"/>
      <c r="Q8" s="327"/>
      <c r="R8" s="327"/>
      <c r="S8" s="331"/>
      <c r="T8" s="155"/>
    </row>
    <row r="9" spans="1:20" ht="24.95" customHeight="1" thickTop="1" thickBot="1">
      <c r="A9" s="163"/>
      <c r="B9" s="273"/>
      <c r="C9" s="152"/>
      <c r="D9" s="152"/>
      <c r="E9" s="187"/>
      <c r="F9" s="151"/>
      <c r="G9" s="152"/>
      <c r="H9" s="152"/>
      <c r="I9" s="153"/>
      <c r="J9" s="157"/>
      <c r="K9" s="41"/>
      <c r="L9" s="329"/>
      <c r="M9" s="269"/>
      <c r="N9" s="269"/>
      <c r="O9" s="333"/>
      <c r="P9" s="267"/>
      <c r="Q9" s="269"/>
      <c r="R9" s="269"/>
      <c r="S9" s="271"/>
      <c r="T9" s="157"/>
    </row>
    <row r="10" spans="1:20" ht="24.95" customHeight="1" thickTop="1">
      <c r="A10" s="325" t="s">
        <v>136</v>
      </c>
      <c r="B10" s="261" t="s">
        <v>185</v>
      </c>
      <c r="C10" s="63" t="s">
        <v>5</v>
      </c>
      <c r="D10" s="64">
        <v>33</v>
      </c>
      <c r="E10" s="24"/>
      <c r="F10" s="255" t="str">
        <f t="shared" ref="F10" si="6">IF(E11="","",(E10*D10+E11*D11)/100)</f>
        <v/>
      </c>
      <c r="G10" s="254">
        <f>IF(F10="",0,F10)</f>
        <v>0</v>
      </c>
      <c r="H10" s="254">
        <v>3</v>
      </c>
      <c r="I10" s="262" t="str">
        <f t="shared" ref="I10" si="7">IF(F10="","",IF(F10&gt;=10,"'Module' aquis","'Module' non aquis"))</f>
        <v/>
      </c>
      <c r="J10" s="194" t="str">
        <f>IF(F10="","",IF(F12="","",IF((G10*H10+G12*H12)/SUM(H10:H13)&gt;=10,"'Unité' aquise","'Unité' non aquise")))</f>
        <v/>
      </c>
      <c r="K10" s="41"/>
      <c r="L10" s="261" t="s">
        <v>200</v>
      </c>
      <c r="M10" s="63" t="s">
        <v>5</v>
      </c>
      <c r="N10" s="64">
        <v>33</v>
      </c>
      <c r="O10" s="24"/>
      <c r="P10" s="255" t="str">
        <f t="shared" ref="P10" si="8">IF(O11="","",(O10*N10+O11*N11)/100)</f>
        <v/>
      </c>
      <c r="Q10" s="254">
        <f>IF(P10="",0,P10)</f>
        <v>0</v>
      </c>
      <c r="R10" s="254">
        <v>2</v>
      </c>
      <c r="S10" s="262" t="str">
        <f t="shared" ref="S10" si="9">IF(P10="","",IF(P10&gt;=10,"'Module' aquis","'Module' non aquis"))</f>
        <v/>
      </c>
      <c r="T10" s="194" t="str">
        <f>IF(P10="","",IF(P12="","",IF((Q10*R10+Q12*R12)/SUM(R10:R13)&gt;=10,"'Unité' aquise","'Unité' non aquise")))</f>
        <v/>
      </c>
    </row>
    <row r="11" spans="1:20" ht="24.95" customHeight="1" thickBot="1">
      <c r="A11" s="196"/>
      <c r="B11" s="237"/>
      <c r="C11" s="51" t="s">
        <v>2</v>
      </c>
      <c r="D11" s="52">
        <v>67</v>
      </c>
      <c r="E11" s="15"/>
      <c r="F11" s="238"/>
      <c r="G11" s="239"/>
      <c r="H11" s="239"/>
      <c r="I11" s="240"/>
      <c r="J11" s="195"/>
      <c r="K11" s="41"/>
      <c r="L11" s="237"/>
      <c r="M11" s="51" t="s">
        <v>2</v>
      </c>
      <c r="N11" s="52">
        <v>67</v>
      </c>
      <c r="O11" s="15"/>
      <c r="P11" s="238"/>
      <c r="Q11" s="239"/>
      <c r="R11" s="239"/>
      <c r="S11" s="240"/>
      <c r="T11" s="195"/>
    </row>
    <row r="12" spans="1:20" ht="24.95" customHeight="1" thickTop="1">
      <c r="A12" s="196"/>
      <c r="B12" s="124" t="s">
        <v>186</v>
      </c>
      <c r="C12" s="16" t="s">
        <v>5</v>
      </c>
      <c r="D12" s="17">
        <v>33</v>
      </c>
      <c r="E12" s="18"/>
      <c r="F12" s="126" t="str">
        <f t="shared" ref="F12" si="10">IF(E13="","",(E12*D12+E13*D13)/100)</f>
        <v/>
      </c>
      <c r="G12" s="128">
        <f>IF(F12="",0,F12)</f>
        <v>0</v>
      </c>
      <c r="H12" s="128">
        <v>2</v>
      </c>
      <c r="I12" s="130" t="str">
        <f t="shared" ref="I12" si="11">IF(F12="","",IF(F12&gt;=10,"'Module' aquis","'Module' non aquis"))</f>
        <v/>
      </c>
      <c r="J12" s="195"/>
      <c r="K12" s="41"/>
      <c r="L12" s="124" t="s">
        <v>201</v>
      </c>
      <c r="M12" s="16" t="s">
        <v>5</v>
      </c>
      <c r="N12" s="17">
        <v>33</v>
      </c>
      <c r="O12" s="18"/>
      <c r="P12" s="126" t="str">
        <f t="shared" ref="P12" si="12">IF(O13="","",(O12*N12+O13*N13)/100)</f>
        <v/>
      </c>
      <c r="Q12" s="128">
        <f>IF(P12="",0,P12)</f>
        <v>0</v>
      </c>
      <c r="R12" s="128">
        <v>3</v>
      </c>
      <c r="S12" s="130" t="str">
        <f t="shared" ref="S12" si="13">IF(P12="","",IF(P12&gt;=10,"'Module' aquis","'Module' non aquis"))</f>
        <v/>
      </c>
      <c r="T12" s="195"/>
    </row>
    <row r="13" spans="1:20" ht="24.95" customHeight="1" thickBot="1">
      <c r="A13" s="326"/>
      <c r="B13" s="150"/>
      <c r="C13" s="19" t="s">
        <v>2</v>
      </c>
      <c r="D13" s="20">
        <v>67</v>
      </c>
      <c r="E13" s="21"/>
      <c r="F13" s="151"/>
      <c r="G13" s="152"/>
      <c r="H13" s="152"/>
      <c r="I13" s="153"/>
      <c r="J13" s="295"/>
      <c r="K13" s="41"/>
      <c r="L13" s="150"/>
      <c r="M13" s="19" t="s">
        <v>2</v>
      </c>
      <c r="N13" s="20">
        <v>67</v>
      </c>
      <c r="O13" s="21"/>
      <c r="P13" s="151"/>
      <c r="Q13" s="152"/>
      <c r="R13" s="152"/>
      <c r="S13" s="153"/>
      <c r="T13" s="295"/>
    </row>
    <row r="14" spans="1:20" ht="24.95" customHeight="1" thickTop="1">
      <c r="A14" s="168" t="s">
        <v>137</v>
      </c>
      <c r="B14" s="256" t="s">
        <v>205</v>
      </c>
      <c r="C14" s="74" t="s">
        <v>5</v>
      </c>
      <c r="D14" s="75">
        <v>33</v>
      </c>
      <c r="E14" s="81"/>
      <c r="F14" s="257" t="str">
        <f t="shared" ref="F14" si="14">IF(E15="","",(E14*D14+E15*D15)/100)</f>
        <v/>
      </c>
      <c r="G14" s="258">
        <f>IF(F14="",0,F14)</f>
        <v>0</v>
      </c>
      <c r="H14" s="258">
        <v>2</v>
      </c>
      <c r="I14" s="259" t="str">
        <f t="shared" ref="I14" si="15">IF(F14="","",IF(F14&gt;=10,"'Module' aquis","'Module' non aquis"))</f>
        <v/>
      </c>
      <c r="J14" s="155" t="str">
        <f>IF(F14="","",IF(F16="","",IF((G14*H14+G16*H16)/SUM(H14:H17)&gt;=10,"'Unité' aquise","'Unité' non aquise")))</f>
        <v/>
      </c>
      <c r="K14" s="41"/>
      <c r="L14" s="256" t="s">
        <v>202</v>
      </c>
      <c r="M14" s="74" t="s">
        <v>5</v>
      </c>
      <c r="N14" s="75">
        <v>33</v>
      </c>
      <c r="O14" s="81"/>
      <c r="P14" s="257" t="str">
        <f t="shared" ref="P14" si="16">IF(O15="","",(O14*N14+O15*N15)/100)</f>
        <v/>
      </c>
      <c r="Q14" s="258">
        <f>IF(P14="",0,P14)</f>
        <v>0</v>
      </c>
      <c r="R14" s="258">
        <v>2</v>
      </c>
      <c r="S14" s="259" t="str">
        <f t="shared" ref="S14" si="17">IF(P14="","",IF(P14&gt;=10,"'Module' aquis","'Module' non aquis"))</f>
        <v/>
      </c>
      <c r="T14" s="155" t="str">
        <f>IF(P14="","",IF(P16="","",IF((Q14*R14+Q16*R16)/SUM(R14:R17)&gt;=10,"'Unité' aquise","'Unité' non aquise")))</f>
        <v/>
      </c>
    </row>
    <row r="15" spans="1:20" ht="24.95" customHeight="1" thickBot="1">
      <c r="A15" s="168"/>
      <c r="B15" s="256"/>
      <c r="C15" s="65" t="s">
        <v>2</v>
      </c>
      <c r="D15" s="66">
        <v>67</v>
      </c>
      <c r="E15" s="27"/>
      <c r="F15" s="257"/>
      <c r="G15" s="258"/>
      <c r="H15" s="258"/>
      <c r="I15" s="259"/>
      <c r="J15" s="156"/>
      <c r="K15" s="41"/>
      <c r="L15" s="256"/>
      <c r="M15" s="65" t="s">
        <v>2</v>
      </c>
      <c r="N15" s="66">
        <v>67</v>
      </c>
      <c r="O15" s="27"/>
      <c r="P15" s="257"/>
      <c r="Q15" s="258"/>
      <c r="R15" s="258"/>
      <c r="S15" s="259"/>
      <c r="T15" s="156"/>
    </row>
    <row r="16" spans="1:20" ht="24.95" customHeight="1" thickTop="1">
      <c r="A16" s="168"/>
      <c r="B16" s="124" t="s">
        <v>187</v>
      </c>
      <c r="C16" s="16" t="s">
        <v>5</v>
      </c>
      <c r="D16" s="17">
        <v>33</v>
      </c>
      <c r="E16" s="18"/>
      <c r="F16" s="126" t="str">
        <f t="shared" ref="F16" si="18">IF(E17="","",(E16*D16+E17*D17)/100)</f>
        <v/>
      </c>
      <c r="G16" s="128">
        <f>IF(F16="",0,F16)</f>
        <v>0</v>
      </c>
      <c r="H16" s="128">
        <v>2</v>
      </c>
      <c r="I16" s="130" t="str">
        <f t="shared" ref="I16" si="19">IF(F16="","",IF(F16&gt;=10,"'Module' aquis","'Module' non aquis"))</f>
        <v/>
      </c>
      <c r="J16" s="156"/>
      <c r="K16" s="41"/>
      <c r="L16" s="124" t="s">
        <v>195</v>
      </c>
      <c r="M16" s="16" t="s">
        <v>5</v>
      </c>
      <c r="N16" s="17">
        <v>33</v>
      </c>
      <c r="O16" s="18"/>
      <c r="P16" s="126" t="str">
        <f t="shared" ref="P16" si="20">IF(O17="","",(O16*N16+O17*N17)/100)</f>
        <v/>
      </c>
      <c r="Q16" s="128">
        <f>IF(P16="",0,P16)</f>
        <v>0</v>
      </c>
      <c r="R16" s="128">
        <v>2</v>
      </c>
      <c r="S16" s="130" t="str">
        <f t="shared" ref="S16" si="21">IF(P16="","",IF(P16&gt;=10,"'Module' aquis","'Module' non aquis"))</f>
        <v/>
      </c>
      <c r="T16" s="156"/>
    </row>
    <row r="17" spans="1:20" ht="24.95" customHeight="1" thickBot="1">
      <c r="A17" s="168"/>
      <c r="B17" s="190"/>
      <c r="C17" s="45" t="s">
        <v>2</v>
      </c>
      <c r="D17" s="46">
        <v>67</v>
      </c>
      <c r="E17" s="67"/>
      <c r="F17" s="191"/>
      <c r="G17" s="192"/>
      <c r="H17" s="192"/>
      <c r="I17" s="193"/>
      <c r="J17" s="156"/>
      <c r="K17" s="41"/>
      <c r="L17" s="190"/>
      <c r="M17" s="45" t="s">
        <v>2</v>
      </c>
      <c r="N17" s="46">
        <v>67</v>
      </c>
      <c r="O17" s="67"/>
      <c r="P17" s="191"/>
      <c r="Q17" s="192"/>
      <c r="R17" s="192"/>
      <c r="S17" s="193"/>
      <c r="T17" s="156"/>
    </row>
    <row r="18" spans="1:20" ht="24.95" customHeight="1" thickTop="1">
      <c r="A18" s="325" t="s">
        <v>11</v>
      </c>
      <c r="B18" s="261" t="s">
        <v>188</v>
      </c>
      <c r="C18" s="63" t="s">
        <v>5</v>
      </c>
      <c r="D18" s="63">
        <v>50</v>
      </c>
      <c r="E18" s="24"/>
      <c r="F18" s="255" t="str">
        <f t="shared" ref="F18" si="22">IF(E19="","",(E18*D18+E19*D19)/100)</f>
        <v/>
      </c>
      <c r="G18" s="254">
        <f>IF(F18="",0,F18)</f>
        <v>0</v>
      </c>
      <c r="H18" s="254">
        <v>3</v>
      </c>
      <c r="I18" s="262" t="str">
        <f t="shared" ref="I18" si="23">IF(F18="","",IF(F18&gt;=10,"'Module' aquis","'Module' non aquis"))</f>
        <v/>
      </c>
      <c r="J18" s="194" t="str">
        <f>IF(F18="","",IF(F20="","",IF((G18*H18+G20*H20)/SUM(H18:H21)&gt;=10,"'Unité' aquise","'Unité' non aquise")))</f>
        <v/>
      </c>
      <c r="K18" s="41"/>
      <c r="L18" s="261" t="s">
        <v>203</v>
      </c>
      <c r="M18" s="63" t="s">
        <v>5</v>
      </c>
      <c r="N18" s="63">
        <v>50</v>
      </c>
      <c r="O18" s="24"/>
      <c r="P18" s="255" t="str">
        <f t="shared" ref="P18" si="24">IF(O19="","",(O18*N18+O19*N19)/100)</f>
        <v/>
      </c>
      <c r="Q18" s="254">
        <f>IF(P18="",0,P18)</f>
        <v>0</v>
      </c>
      <c r="R18" s="254">
        <v>2</v>
      </c>
      <c r="S18" s="262" t="str">
        <f t="shared" ref="S18" si="25">IF(P18="","",IF(P18&gt;=10,"'Module' aquis","'Module' non aquis"))</f>
        <v/>
      </c>
      <c r="T18" s="194" t="str">
        <f>IF(P18="","",IF(P20="","",IF((Q18*R18+Q20*R20)/SUM(R18:R21)&gt;=10,"'Unité' aquise","'Unité' non aquise")))</f>
        <v/>
      </c>
    </row>
    <row r="19" spans="1:20" ht="24.95" customHeight="1" thickBot="1">
      <c r="A19" s="196"/>
      <c r="B19" s="237"/>
      <c r="C19" s="51" t="s">
        <v>2</v>
      </c>
      <c r="D19" s="66">
        <v>50</v>
      </c>
      <c r="E19" s="15"/>
      <c r="F19" s="238"/>
      <c r="G19" s="239"/>
      <c r="H19" s="239"/>
      <c r="I19" s="240"/>
      <c r="J19" s="195"/>
      <c r="K19" s="41"/>
      <c r="L19" s="237"/>
      <c r="M19" s="51" t="s">
        <v>2</v>
      </c>
      <c r="N19" s="66">
        <v>50</v>
      </c>
      <c r="O19" s="15"/>
      <c r="P19" s="238"/>
      <c r="Q19" s="239"/>
      <c r="R19" s="239"/>
      <c r="S19" s="240"/>
      <c r="T19" s="195"/>
    </row>
    <row r="20" spans="1:20" ht="24.95" customHeight="1" thickTop="1">
      <c r="A20" s="196"/>
      <c r="B20" s="132" t="s">
        <v>189</v>
      </c>
      <c r="C20" s="16" t="s">
        <v>5</v>
      </c>
      <c r="D20" s="17">
        <v>50</v>
      </c>
      <c r="E20" s="18"/>
      <c r="F20" s="126" t="str">
        <f t="shared" ref="F20" si="26">IF(E21="","",(E20*D20+E21*D21)/100)</f>
        <v/>
      </c>
      <c r="G20" s="128">
        <f>IF(F20="",0,F20)</f>
        <v>0</v>
      </c>
      <c r="H20" s="128">
        <v>2</v>
      </c>
      <c r="I20" s="130" t="str">
        <f t="shared" ref="I20" si="27">IF(F20="","",IF(F20&gt;=10,"'Module' aquis","'Module' non aquis"))</f>
        <v/>
      </c>
      <c r="J20" s="195"/>
      <c r="K20" s="41"/>
      <c r="L20" s="132" t="s">
        <v>204</v>
      </c>
      <c r="M20" s="16" t="s">
        <v>5</v>
      </c>
      <c r="N20" s="17">
        <v>50</v>
      </c>
      <c r="O20" s="18"/>
      <c r="P20" s="126" t="str">
        <f t="shared" ref="P20" si="28">IF(O21="","",(O20*N20+O21*N21)/100)</f>
        <v/>
      </c>
      <c r="Q20" s="128">
        <f>IF(P20="",0,P20)</f>
        <v>0</v>
      </c>
      <c r="R20" s="128">
        <v>3</v>
      </c>
      <c r="S20" s="130" t="str">
        <f t="shared" ref="S20" si="29">IF(P20="","",IF(P20&gt;=10,"'Module' aquis","'Module' non aquis"))</f>
        <v/>
      </c>
      <c r="T20" s="195"/>
    </row>
    <row r="21" spans="1:20" ht="24.95" customHeight="1" thickBot="1">
      <c r="A21" s="196"/>
      <c r="B21" s="154"/>
      <c r="C21" s="19" t="s">
        <v>2</v>
      </c>
      <c r="D21" s="19">
        <v>50</v>
      </c>
      <c r="E21" s="21"/>
      <c r="F21" s="151"/>
      <c r="G21" s="152"/>
      <c r="H21" s="152"/>
      <c r="I21" s="153"/>
      <c r="J21" s="195"/>
      <c r="K21" s="41"/>
      <c r="L21" s="154"/>
      <c r="M21" s="19" t="s">
        <v>2</v>
      </c>
      <c r="N21" s="19">
        <v>50</v>
      </c>
      <c r="O21" s="21"/>
      <c r="P21" s="151"/>
      <c r="Q21" s="152"/>
      <c r="R21" s="152"/>
      <c r="S21" s="153"/>
      <c r="T21" s="195"/>
    </row>
    <row r="22" spans="1:20" ht="24.95" customHeight="1" thickTop="1" thickBot="1">
      <c r="A22" s="40"/>
      <c r="B22" s="274" t="s">
        <v>15</v>
      </c>
      <c r="C22" s="271"/>
      <c r="D22" s="245" t="str">
        <f>IFERROR(SUM(F4:F21)*(G4*H4+G6*H6+G8*H8+G10*H10+G12*H12+G14*H14+G16*H16+G18*H18+G20*H20)/(SUM(F4:F21)*SUM(H4:H21)),"")</f>
        <v/>
      </c>
      <c r="E22" s="245"/>
      <c r="F22" s="275" t="str">
        <f>IF(D22="","",IF(D22&gt;=10,"'Semstre 01' aquis","'Semestre 01' non aquis"))</f>
        <v/>
      </c>
      <c r="G22" s="276"/>
      <c r="H22" s="276"/>
      <c r="I22" s="276"/>
      <c r="J22" s="118"/>
      <c r="K22" s="43"/>
      <c r="L22" s="277" t="s">
        <v>16</v>
      </c>
      <c r="M22" s="271"/>
      <c r="N22" s="245" t="str">
        <f>IFERROR(SUM(P4:P21)*(Q4*R4+Q6*R6+Q8*R8+Q10*R10+Q12*R12+Q14*R14+Q16*R16+Q18*R18+Q20*R20)/(SUM(P4:P21)*SUM(R4:R21)),"")</f>
        <v/>
      </c>
      <c r="O22" s="245"/>
      <c r="P22" s="275" t="str">
        <f>IF(N22="","",IF(N22&gt;=10,"'Semstre 02' aquis","'Semestre 02' non aquis"))</f>
        <v/>
      </c>
      <c r="Q22" s="276"/>
      <c r="R22" s="276"/>
      <c r="S22" s="276"/>
      <c r="T22" s="120"/>
    </row>
    <row r="23" spans="1:20" ht="16.5" thickTop="1"/>
  </sheetData>
  <sheetProtection password="96B2" sheet="1" objects="1" scenarios="1" sort="0"/>
  <mergeCells count="137">
    <mergeCell ref="B22:C22"/>
    <mergeCell ref="D22:E22"/>
    <mergeCell ref="F22:J22"/>
    <mergeCell ref="L22:M22"/>
    <mergeCell ref="N22:O22"/>
    <mergeCell ref="P22:T22"/>
    <mergeCell ref="T18:T21"/>
    <mergeCell ref="B20:B21"/>
    <mergeCell ref="F20:F21"/>
    <mergeCell ref="G20:G21"/>
    <mergeCell ref="H20:H21"/>
    <mergeCell ref="I20:I21"/>
    <mergeCell ref="L20:L21"/>
    <mergeCell ref="P20:P21"/>
    <mergeCell ref="Q20:Q21"/>
    <mergeCell ref="R20:R21"/>
    <mergeCell ref="J18:J21"/>
    <mergeCell ref="L18:L19"/>
    <mergeCell ref="P18:P19"/>
    <mergeCell ref="Q18:Q19"/>
    <mergeCell ref="R18:R19"/>
    <mergeCell ref="S18:S19"/>
    <mergeCell ref="S20:S21"/>
    <mergeCell ref="A18:A21"/>
    <mergeCell ref="B18:B19"/>
    <mergeCell ref="F18:F19"/>
    <mergeCell ref="G18:G19"/>
    <mergeCell ref="H18:H19"/>
    <mergeCell ref="I18:I19"/>
    <mergeCell ref="T14:T17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J14:J17"/>
    <mergeCell ref="L14:L15"/>
    <mergeCell ref="P14:P15"/>
    <mergeCell ref="Q14:Q15"/>
    <mergeCell ref="R14:R15"/>
    <mergeCell ref="S14:S15"/>
    <mergeCell ref="S16:S17"/>
    <mergeCell ref="A14:A17"/>
    <mergeCell ref="T10:T13"/>
    <mergeCell ref="P12:P13"/>
    <mergeCell ref="Q12:Q13"/>
    <mergeCell ref="R12:R13"/>
    <mergeCell ref="S12:S13"/>
    <mergeCell ref="B14:B15"/>
    <mergeCell ref="F14:F15"/>
    <mergeCell ref="G14:G15"/>
    <mergeCell ref="H14:H15"/>
    <mergeCell ref="I14:I15"/>
    <mergeCell ref="B12:B13"/>
    <mergeCell ref="F12:F13"/>
    <mergeCell ref="G12:G13"/>
    <mergeCell ref="H12:H13"/>
    <mergeCell ref="I12:I13"/>
    <mergeCell ref="N8:N9"/>
    <mergeCell ref="O8:O9"/>
    <mergeCell ref="P8:P9"/>
    <mergeCell ref="L12:L13"/>
    <mergeCell ref="L10:L11"/>
    <mergeCell ref="P10:P11"/>
    <mergeCell ref="Q10:Q11"/>
    <mergeCell ref="R10:R11"/>
    <mergeCell ref="S10:S11"/>
    <mergeCell ref="A10:A13"/>
    <mergeCell ref="B10:B11"/>
    <mergeCell ref="F10:F11"/>
    <mergeCell ref="G10:G11"/>
    <mergeCell ref="H10:H11"/>
    <mergeCell ref="I10:I11"/>
    <mergeCell ref="J10:J13"/>
    <mergeCell ref="J8:J9"/>
    <mergeCell ref="L8:L9"/>
    <mergeCell ref="P6:P7"/>
    <mergeCell ref="Q6:Q7"/>
    <mergeCell ref="R6:R7"/>
    <mergeCell ref="S6:S7"/>
    <mergeCell ref="T6:T7"/>
    <mergeCell ref="T8:T9"/>
    <mergeCell ref="Q8:Q9"/>
    <mergeCell ref="R8:R9"/>
    <mergeCell ref="S8:S9"/>
    <mergeCell ref="M4:M5"/>
    <mergeCell ref="A4:A5"/>
    <mergeCell ref="B4:B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6:J7"/>
    <mergeCell ref="L6:L7"/>
    <mergeCell ref="M8:M9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</mergeCells>
  <conditionalFormatting sqref="I4:I21 S4:S21">
    <cfRule type="cellIs" dxfId="161" priority="7" operator="equal">
      <formula>"'Module' aquis"</formula>
    </cfRule>
    <cfRule type="cellIs" dxfId="160" priority="8" operator="equal">
      <formula>"'Module' non aquis"</formula>
    </cfRule>
  </conditionalFormatting>
  <conditionalFormatting sqref="J14:J21 J4:J10 T14:T21 T4:T6 T10">
    <cfRule type="cellIs" dxfId="159" priority="5" operator="equal">
      <formula>"'Unité' aquise"</formula>
    </cfRule>
    <cfRule type="cellIs" dxfId="158" priority="6" operator="equal">
      <formula>"'Unité' non aquise"</formula>
    </cfRule>
  </conditionalFormatting>
  <conditionalFormatting sqref="F22:J22">
    <cfRule type="cellIs" dxfId="157" priority="3" operator="equal">
      <formula>"'Semestre 01' non aquis"</formula>
    </cfRule>
    <cfRule type="cellIs" dxfId="156" priority="4" operator="equal">
      <formula>"'Semstre 01' aquis"</formula>
    </cfRule>
  </conditionalFormatting>
  <conditionalFormatting sqref="P22:T22">
    <cfRule type="cellIs" dxfId="155" priority="1" operator="equal">
      <formula>"'Semestre 02' non aquis"</formula>
    </cfRule>
    <cfRule type="cellIs" dxfId="154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:J21 T10:T21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66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67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96" t="s">
        <v>4</v>
      </c>
      <c r="F3" s="96" t="s">
        <v>17</v>
      </c>
      <c r="G3" s="96"/>
      <c r="H3" s="96" t="s">
        <v>7</v>
      </c>
      <c r="I3" s="184" t="s">
        <v>12</v>
      </c>
      <c r="J3" s="185"/>
      <c r="K3" s="41"/>
      <c r="L3" s="183" t="s">
        <v>3</v>
      </c>
      <c r="M3" s="184"/>
      <c r="N3" s="184"/>
      <c r="O3" s="96" t="s">
        <v>4</v>
      </c>
      <c r="P3" s="96" t="s">
        <v>17</v>
      </c>
      <c r="Q3" s="96"/>
      <c r="R3" s="9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206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170</v>
      </c>
      <c r="M4" s="337" t="s">
        <v>171</v>
      </c>
      <c r="N4" s="261"/>
      <c r="O4" s="334"/>
      <c r="P4" s="255" t="str">
        <f>IF(O4="","",O4)</f>
        <v/>
      </c>
      <c r="Q4" s="160">
        <f>IF(P4="",0,P4)</f>
        <v>0</v>
      </c>
      <c r="R4" s="160">
        <v>17</v>
      </c>
      <c r="S4" s="262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243"/>
      <c r="M5" s="338"/>
      <c r="N5" s="256"/>
      <c r="O5" s="335"/>
      <c r="P5" s="257"/>
      <c r="Q5" s="152"/>
      <c r="R5" s="192"/>
      <c r="S5" s="259"/>
      <c r="T5" s="156"/>
    </row>
    <row r="6" spans="1:20" ht="24.95" customHeight="1" thickTop="1" thickBot="1">
      <c r="A6" s="173" t="s">
        <v>9</v>
      </c>
      <c r="B6" s="188" t="s">
        <v>234</v>
      </c>
      <c r="C6" s="22" t="s">
        <v>5</v>
      </c>
      <c r="D6" s="23">
        <v>50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43"/>
      <c r="M6" s="338"/>
      <c r="N6" s="256"/>
      <c r="O6" s="335"/>
      <c r="P6" s="257"/>
      <c r="Q6" s="141">
        <f>IF(P6="",0,P6)</f>
        <v>0</v>
      </c>
      <c r="R6" s="192"/>
      <c r="S6" s="259"/>
      <c r="T6" s="156"/>
    </row>
    <row r="7" spans="1:20" ht="24.95" customHeight="1" thickTop="1" thickBot="1">
      <c r="A7" s="174"/>
      <c r="B7" s="189"/>
      <c r="C7" s="56" t="s">
        <v>2</v>
      </c>
      <c r="D7" s="57">
        <v>50</v>
      </c>
      <c r="E7" s="58"/>
      <c r="F7" s="172"/>
      <c r="G7" s="165"/>
      <c r="H7" s="165"/>
      <c r="I7" s="166"/>
      <c r="J7" s="123"/>
      <c r="K7" s="41"/>
      <c r="L7" s="243"/>
      <c r="M7" s="338"/>
      <c r="N7" s="256"/>
      <c r="O7" s="335"/>
      <c r="P7" s="257"/>
      <c r="Q7" s="165"/>
      <c r="R7" s="192"/>
      <c r="S7" s="259"/>
      <c r="T7" s="156"/>
    </row>
    <row r="8" spans="1:20" ht="24.95" customHeight="1" thickTop="1">
      <c r="A8" s="167" t="s">
        <v>136</v>
      </c>
      <c r="B8" s="164" t="s">
        <v>228</v>
      </c>
      <c r="C8" s="4" t="s">
        <v>5</v>
      </c>
      <c r="D8" s="5">
        <v>33</v>
      </c>
      <c r="E8" s="6"/>
      <c r="F8" s="159" t="str">
        <f t="shared" ref="F8" si="2">IF(E9="","",(E8*D8+E9*D9)/100)</f>
        <v/>
      </c>
      <c r="G8" s="160">
        <f>IF(F8="",0,F8)</f>
        <v>0</v>
      </c>
      <c r="H8" s="160">
        <v>3</v>
      </c>
      <c r="I8" s="161" t="str">
        <f t="shared" ref="I8" si="3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243"/>
      <c r="M8" s="338"/>
      <c r="N8" s="256"/>
      <c r="O8" s="335"/>
      <c r="P8" s="257"/>
      <c r="Q8" s="160">
        <f>IF(P8="",0,P8)</f>
        <v>0</v>
      </c>
      <c r="R8" s="192"/>
      <c r="S8" s="259"/>
      <c r="T8" s="156"/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243"/>
      <c r="M9" s="338"/>
      <c r="N9" s="256"/>
      <c r="O9" s="335"/>
      <c r="P9" s="257"/>
      <c r="Q9" s="129"/>
      <c r="R9" s="192"/>
      <c r="S9" s="259"/>
      <c r="T9" s="156"/>
    </row>
    <row r="10" spans="1:20" ht="24.95" customHeight="1" thickTop="1">
      <c r="A10" s="168"/>
      <c r="B10" s="148" t="s">
        <v>229</v>
      </c>
      <c r="C10" s="10" t="s">
        <v>5</v>
      </c>
      <c r="D10" s="11">
        <v>33</v>
      </c>
      <c r="E10" s="12"/>
      <c r="F10" s="109" t="str">
        <f t="shared" ref="F10" si="4">IF(E11="","",(E10*D10+E11*D11)/100)</f>
        <v/>
      </c>
      <c r="G10" s="102">
        <f>IF(F10="",0,F10)</f>
        <v>0</v>
      </c>
      <c r="H10" s="102">
        <v>2</v>
      </c>
      <c r="I10" s="112" t="str">
        <f t="shared" ref="I10" si="5">IF(F10="","",IF(F10&gt;=10,"'Module' aquis","'Module' non aquis"))</f>
        <v/>
      </c>
      <c r="J10" s="156"/>
      <c r="K10" s="41"/>
      <c r="L10" s="243"/>
      <c r="M10" s="338"/>
      <c r="N10" s="256"/>
      <c r="O10" s="335"/>
      <c r="P10" s="257"/>
      <c r="Q10" s="102">
        <f>IF(P10="",0,P10)</f>
        <v>0</v>
      </c>
      <c r="R10" s="192"/>
      <c r="S10" s="259"/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243"/>
      <c r="M11" s="338"/>
      <c r="N11" s="256"/>
      <c r="O11" s="335"/>
      <c r="P11" s="257"/>
      <c r="Q11" s="165"/>
      <c r="R11" s="192"/>
      <c r="S11" s="259"/>
      <c r="T11" s="156"/>
    </row>
    <row r="12" spans="1:20" ht="24.95" customHeight="1" thickTop="1">
      <c r="A12" s="196" t="s">
        <v>137</v>
      </c>
      <c r="B12" s="190" t="s">
        <v>230</v>
      </c>
      <c r="C12" s="53" t="s">
        <v>5</v>
      </c>
      <c r="D12" s="54">
        <v>33</v>
      </c>
      <c r="E12" s="55"/>
      <c r="F12" s="191" t="str">
        <f t="shared" ref="F12" si="6">IF(E13="","",(E12*D12+E13*D13)/100)</f>
        <v/>
      </c>
      <c r="G12" s="192">
        <f>IF(F12="",0,F12)</f>
        <v>0</v>
      </c>
      <c r="H12" s="192">
        <v>2</v>
      </c>
      <c r="I12" s="193" t="str">
        <f t="shared" ref="I12" si="7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243"/>
      <c r="M12" s="338"/>
      <c r="N12" s="256"/>
      <c r="O12" s="335"/>
      <c r="P12" s="257"/>
      <c r="Q12" s="192">
        <f>IF(P12="",0,P12)</f>
        <v>0</v>
      </c>
      <c r="R12" s="192"/>
      <c r="S12" s="259"/>
      <c r="T12" s="156"/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243"/>
      <c r="M13" s="338"/>
      <c r="N13" s="256"/>
      <c r="O13" s="335"/>
      <c r="P13" s="257"/>
      <c r="Q13" s="192"/>
      <c r="R13" s="192"/>
      <c r="S13" s="259"/>
      <c r="T13" s="156"/>
    </row>
    <row r="14" spans="1:20" ht="24.95" customHeight="1" thickTop="1">
      <c r="A14" s="196"/>
      <c r="B14" s="148" t="s">
        <v>231</v>
      </c>
      <c r="C14" s="10" t="s">
        <v>5</v>
      </c>
      <c r="D14" s="11">
        <v>33</v>
      </c>
      <c r="E14" s="12"/>
      <c r="F14" s="109" t="str">
        <f t="shared" ref="F14" si="8">IF(E15="","",(E14*D14+E15*D15)/100)</f>
        <v/>
      </c>
      <c r="G14" s="102">
        <f>IF(F14="",0,F14)</f>
        <v>0</v>
      </c>
      <c r="H14" s="102">
        <v>2</v>
      </c>
      <c r="I14" s="112" t="str">
        <f t="shared" ref="I14" si="9">IF(F14="","",IF(F14&gt;=10,"'Module' aquis","'Module' non aquis"))</f>
        <v/>
      </c>
      <c r="J14" s="195"/>
      <c r="K14" s="41"/>
      <c r="L14" s="243"/>
      <c r="M14" s="338"/>
      <c r="N14" s="256"/>
      <c r="O14" s="335"/>
      <c r="P14" s="257"/>
      <c r="Q14" s="102">
        <f>IF(P14="",0,P14)</f>
        <v>0</v>
      </c>
      <c r="R14" s="192"/>
      <c r="S14" s="259"/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243"/>
      <c r="M15" s="338"/>
      <c r="N15" s="256"/>
      <c r="O15" s="335"/>
      <c r="P15" s="257"/>
      <c r="Q15" s="111"/>
      <c r="R15" s="192"/>
      <c r="S15" s="259"/>
      <c r="T15" s="156"/>
    </row>
    <row r="16" spans="1:20" ht="24.95" customHeight="1" thickTop="1">
      <c r="A16" s="167" t="s">
        <v>11</v>
      </c>
      <c r="B16" s="164" t="s">
        <v>232</v>
      </c>
      <c r="C16" s="4" t="s">
        <v>5</v>
      </c>
      <c r="D16" s="4">
        <v>50</v>
      </c>
      <c r="E16" s="6"/>
      <c r="F16" s="159" t="str">
        <f t="shared" ref="F16" si="10">IF(E17="","",(E16*D16+E17*D17)/100)</f>
        <v/>
      </c>
      <c r="G16" s="160">
        <f>IF(F16="",0,F16)</f>
        <v>0</v>
      </c>
      <c r="H16" s="160">
        <v>2</v>
      </c>
      <c r="I16" s="161" t="str">
        <f t="shared" ref="I16" si="1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243"/>
      <c r="M16" s="338"/>
      <c r="N16" s="256"/>
      <c r="O16" s="335"/>
      <c r="P16" s="257"/>
      <c r="Q16" s="160">
        <f>IF(P16="",0,P16)</f>
        <v>0</v>
      </c>
      <c r="R16" s="192"/>
      <c r="S16" s="259"/>
      <c r="T16" s="156"/>
    </row>
    <row r="17" spans="1:20" ht="24.95" customHeight="1" thickBot="1">
      <c r="A17" s="168"/>
      <c r="B17" s="125"/>
      <c r="C17" s="7" t="s">
        <v>2</v>
      </c>
      <c r="D17" s="46">
        <v>50</v>
      </c>
      <c r="E17" s="9"/>
      <c r="F17" s="127"/>
      <c r="G17" s="129"/>
      <c r="H17" s="129"/>
      <c r="I17" s="131"/>
      <c r="J17" s="156"/>
      <c r="K17" s="41"/>
      <c r="L17" s="243"/>
      <c r="M17" s="338"/>
      <c r="N17" s="256"/>
      <c r="O17" s="335"/>
      <c r="P17" s="257"/>
      <c r="Q17" s="129"/>
      <c r="R17" s="192"/>
      <c r="S17" s="259"/>
      <c r="T17" s="156"/>
    </row>
    <row r="18" spans="1:20" ht="24.95" customHeight="1" thickTop="1">
      <c r="A18" s="168"/>
      <c r="B18" s="205" t="s">
        <v>233</v>
      </c>
      <c r="C18" s="47" t="s">
        <v>5</v>
      </c>
      <c r="D18" s="11">
        <v>50</v>
      </c>
      <c r="E18" s="12"/>
      <c r="F18" s="207" t="str">
        <f t="shared" ref="F18" si="12">IF(E19="","",(E18*D18+E19*D19)/100)</f>
        <v/>
      </c>
      <c r="G18" s="209">
        <f>IF(F18="",0,F18)</f>
        <v>0</v>
      </c>
      <c r="H18" s="209">
        <v>3</v>
      </c>
      <c r="I18" s="211" t="str">
        <f t="shared" ref="I18" si="13">IF(F18="","",IF(F18&gt;=10,"'Module' aquis","'Module' non aquis"))</f>
        <v/>
      </c>
      <c r="J18" s="156"/>
      <c r="K18" s="41"/>
      <c r="L18" s="243"/>
      <c r="M18" s="338"/>
      <c r="N18" s="256"/>
      <c r="O18" s="335"/>
      <c r="P18" s="257"/>
      <c r="Q18" s="209">
        <f>IF(P18="",0,P18)</f>
        <v>0</v>
      </c>
      <c r="R18" s="192"/>
      <c r="S18" s="259"/>
      <c r="T18" s="156"/>
    </row>
    <row r="19" spans="1:20" ht="24.95" customHeight="1" thickBot="1">
      <c r="A19" s="168"/>
      <c r="B19" s="206"/>
      <c r="C19" s="49" t="s">
        <v>2</v>
      </c>
      <c r="D19" s="56">
        <v>50</v>
      </c>
      <c r="E19" s="58"/>
      <c r="F19" s="208"/>
      <c r="G19" s="210"/>
      <c r="H19" s="210"/>
      <c r="I19" s="212"/>
      <c r="J19" s="156"/>
      <c r="K19" s="41"/>
      <c r="L19" s="154"/>
      <c r="M19" s="339"/>
      <c r="N19" s="242"/>
      <c r="O19" s="336"/>
      <c r="P19" s="208"/>
      <c r="Q19" s="210"/>
      <c r="R19" s="152"/>
      <c r="S19" s="212"/>
      <c r="T19" s="157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IFERROR(P4*(O4*R4)/(P4*R4),"")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82">
    <mergeCell ref="A1:A3"/>
    <mergeCell ref="B1:T1"/>
    <mergeCell ref="B2:J2"/>
    <mergeCell ref="L2:T2"/>
    <mergeCell ref="B3:D3"/>
    <mergeCell ref="I3:J3"/>
    <mergeCell ref="L3:N3"/>
    <mergeCell ref="S3:T3"/>
    <mergeCell ref="A4:A5"/>
    <mergeCell ref="B4:B5"/>
    <mergeCell ref="C4:C5"/>
    <mergeCell ref="D4:D5"/>
    <mergeCell ref="E4:E5"/>
    <mergeCell ref="I6:I7"/>
    <mergeCell ref="O4:O19"/>
    <mergeCell ref="P4:P19"/>
    <mergeCell ref="Q4:Q5"/>
    <mergeCell ref="R4:R19"/>
    <mergeCell ref="Q6:Q7"/>
    <mergeCell ref="Q8:Q9"/>
    <mergeCell ref="Q10:Q11"/>
    <mergeCell ref="Q12:Q13"/>
    <mergeCell ref="I4:I5"/>
    <mergeCell ref="J4:J5"/>
    <mergeCell ref="L4:L19"/>
    <mergeCell ref="M4:N19"/>
    <mergeCell ref="J6:J7"/>
    <mergeCell ref="J8:J11"/>
    <mergeCell ref="I10:I11"/>
    <mergeCell ref="A6:A7"/>
    <mergeCell ref="B6:B7"/>
    <mergeCell ref="F6:F7"/>
    <mergeCell ref="G6:G7"/>
    <mergeCell ref="H6:H7"/>
    <mergeCell ref="I8:I9"/>
    <mergeCell ref="B10:B11"/>
    <mergeCell ref="F10:F11"/>
    <mergeCell ref="G10:G11"/>
    <mergeCell ref="H10:H11"/>
    <mergeCell ref="A8:A11"/>
    <mergeCell ref="B8:B9"/>
    <mergeCell ref="F8:F9"/>
    <mergeCell ref="G8:G9"/>
    <mergeCell ref="H8:H9"/>
    <mergeCell ref="H12:H13"/>
    <mergeCell ref="I12:I13"/>
    <mergeCell ref="B14:B15"/>
    <mergeCell ref="F14:F15"/>
    <mergeCell ref="G14:G15"/>
    <mergeCell ref="H14:H15"/>
    <mergeCell ref="D20:E20"/>
    <mergeCell ref="F20:J20"/>
    <mergeCell ref="I14:I15"/>
    <mergeCell ref="Q14:Q15"/>
    <mergeCell ref="A16:A19"/>
    <mergeCell ref="B16:B17"/>
    <mergeCell ref="F16:F17"/>
    <mergeCell ref="G16:G17"/>
    <mergeCell ref="H16:H17"/>
    <mergeCell ref="I16:I17"/>
    <mergeCell ref="J16:J19"/>
    <mergeCell ref="Q16:Q17"/>
    <mergeCell ref="A12:A15"/>
    <mergeCell ref="B12:B13"/>
    <mergeCell ref="F12:F13"/>
    <mergeCell ref="G12:G13"/>
    <mergeCell ref="L20:M20"/>
    <mergeCell ref="N20:O20"/>
    <mergeCell ref="P20:T20"/>
    <mergeCell ref="B18:B19"/>
    <mergeCell ref="F18:F19"/>
    <mergeCell ref="G18:G19"/>
    <mergeCell ref="H18:H19"/>
    <mergeCell ref="I18:I19"/>
    <mergeCell ref="Q18:Q19"/>
    <mergeCell ref="S4:S19"/>
    <mergeCell ref="T4:T19"/>
    <mergeCell ref="G4:G5"/>
    <mergeCell ref="H4:H5"/>
    <mergeCell ref="J12:J15"/>
    <mergeCell ref="F4:F5"/>
    <mergeCell ref="B20:C20"/>
  </mergeCells>
  <conditionalFormatting sqref="I4:I19 S4">
    <cfRule type="cellIs" dxfId="153" priority="25" operator="equal">
      <formula>"'Module' aquis"</formula>
    </cfRule>
    <cfRule type="cellIs" dxfId="152" priority="26" operator="equal">
      <formula>"'Module' non aquis"</formula>
    </cfRule>
  </conditionalFormatting>
  <conditionalFormatting sqref="J12:J19 J4:J8 T4">
    <cfRule type="cellIs" dxfId="151" priority="23" operator="equal">
      <formula>"'Unité' aquise"</formula>
    </cfRule>
    <cfRule type="cellIs" dxfId="150" priority="24" operator="equal">
      <formula>"'Unité' non aquise"</formula>
    </cfRule>
  </conditionalFormatting>
  <conditionalFormatting sqref="F20:J20">
    <cfRule type="cellIs" dxfId="149" priority="21" operator="equal">
      <formula>"'Semestre 01' non aquis"</formula>
    </cfRule>
    <cfRule type="cellIs" dxfId="148" priority="22" operator="equal">
      <formula>"'Semstre 01' aquis"</formula>
    </cfRule>
  </conditionalFormatting>
  <conditionalFormatting sqref="P20:T20">
    <cfRule type="cellIs" dxfId="147" priority="19" operator="equal">
      <formula>"'Semestre 02' non aquis"</formula>
    </cfRule>
    <cfRule type="cellIs" dxfId="146" priority="20" operator="equal">
      <formula>"'Semstre 02' aquis"</formula>
    </cfRule>
  </conditionalFormatting>
  <conditionalFormatting sqref="S4:S19">
    <cfRule type="cellIs" dxfId="145" priority="17" operator="equal">
      <formula>"'Module' aquis"</formula>
    </cfRule>
    <cfRule type="cellIs" dxfId="144" priority="18" operator="equal">
      <formula>"'Module' non aquis"</formula>
    </cfRule>
  </conditionalFormatting>
  <conditionalFormatting sqref="T4:T19">
    <cfRule type="cellIs" dxfId="143" priority="15" operator="equal">
      <formula>"'Unité' aquise"</formula>
    </cfRule>
    <cfRule type="cellIs" dxfId="142" priority="16" operator="equal">
      <formula>"'Unité' non aquise"</formula>
    </cfRule>
  </conditionalFormatting>
  <conditionalFormatting sqref="P20:T20">
    <cfRule type="cellIs" dxfId="141" priority="13" operator="equal">
      <formula>"'Semestre 02' non aquis"</formula>
    </cfRule>
    <cfRule type="cellIs" dxfId="140" priority="14" operator="equal">
      <formula>"'Semstre 02' aquis"</formula>
    </cfRule>
  </conditionalFormatting>
  <conditionalFormatting sqref="S4:S19">
    <cfRule type="cellIs" dxfId="139" priority="11" operator="equal">
      <formula>"'Module' aquis"</formula>
    </cfRule>
    <cfRule type="cellIs" dxfId="138" priority="12" operator="equal">
      <formula>"'Module' non aquis"</formula>
    </cfRule>
  </conditionalFormatting>
  <conditionalFormatting sqref="T4:T19">
    <cfRule type="cellIs" dxfId="137" priority="9" operator="equal">
      <formula>"'Unité' aquise"</formula>
    </cfRule>
    <cfRule type="cellIs" dxfId="136" priority="10" operator="equal">
      <formula>"'Unité' non aquise"</formula>
    </cfRule>
  </conditionalFormatting>
  <conditionalFormatting sqref="P20:T20">
    <cfRule type="cellIs" dxfId="135" priority="7" operator="equal">
      <formula>"'Semestre 02' non aquis"</formula>
    </cfRule>
    <cfRule type="cellIs" dxfId="134" priority="8" operator="equal">
      <formula>"'Semstre 02' aquis"</formula>
    </cfRule>
  </conditionalFormatting>
  <conditionalFormatting sqref="S4">
    <cfRule type="cellIs" dxfId="133" priority="5" operator="equal">
      <formula>"'Module' aquis"</formula>
    </cfRule>
    <cfRule type="cellIs" dxfId="132" priority="6" operator="equal">
      <formula>"'Module' non aquis"</formula>
    </cfRule>
  </conditionalFormatting>
  <conditionalFormatting sqref="T4">
    <cfRule type="cellIs" dxfId="131" priority="3" operator="equal">
      <formula>"'Unité' aquise"</formula>
    </cfRule>
    <cfRule type="cellIs" dxfId="130" priority="4" operator="equal">
      <formula>"'Unité' non aquise"</formula>
    </cfRule>
  </conditionalFormatting>
  <conditionalFormatting sqref="P20:T20">
    <cfRule type="cellIs" dxfId="129" priority="1" operator="equal">
      <formula>"'Semestre 02' non aquis"</formula>
    </cfRule>
    <cfRule type="cellIs" dxfId="128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66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67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96" t="s">
        <v>4</v>
      </c>
      <c r="F3" s="96" t="s">
        <v>17</v>
      </c>
      <c r="G3" s="96"/>
      <c r="H3" s="96" t="s">
        <v>7</v>
      </c>
      <c r="I3" s="184" t="s">
        <v>12</v>
      </c>
      <c r="J3" s="185"/>
      <c r="K3" s="41"/>
      <c r="L3" s="183" t="s">
        <v>3</v>
      </c>
      <c r="M3" s="184"/>
      <c r="N3" s="184"/>
      <c r="O3" s="96" t="s">
        <v>4</v>
      </c>
      <c r="P3" s="96" t="s">
        <v>17</v>
      </c>
      <c r="Q3" s="96"/>
      <c r="R3" s="9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169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170</v>
      </c>
      <c r="M4" s="337" t="s">
        <v>171</v>
      </c>
      <c r="N4" s="261"/>
      <c r="O4" s="334"/>
      <c r="P4" s="255" t="str">
        <f>IF(O4="","",O4)</f>
        <v/>
      </c>
      <c r="Q4" s="160">
        <f>IF(P4="",0,P4)</f>
        <v>0</v>
      </c>
      <c r="R4" s="160">
        <v>17</v>
      </c>
      <c r="S4" s="262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243"/>
      <c r="M5" s="338"/>
      <c r="N5" s="256"/>
      <c r="O5" s="335"/>
      <c r="P5" s="257"/>
      <c r="Q5" s="152"/>
      <c r="R5" s="192"/>
      <c r="S5" s="259"/>
      <c r="T5" s="156"/>
    </row>
    <row r="6" spans="1:20" ht="24.95" customHeight="1" thickTop="1" thickBot="1">
      <c r="A6" s="173" t="s">
        <v>9</v>
      </c>
      <c r="B6" s="188" t="s">
        <v>241</v>
      </c>
      <c r="C6" s="22" t="s">
        <v>5</v>
      </c>
      <c r="D6" s="23">
        <v>50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43"/>
      <c r="M6" s="338"/>
      <c r="N6" s="256"/>
      <c r="O6" s="335"/>
      <c r="P6" s="257"/>
      <c r="Q6" s="141">
        <f>IF(P6="",0,P6)</f>
        <v>0</v>
      </c>
      <c r="R6" s="192"/>
      <c r="S6" s="259"/>
      <c r="T6" s="156"/>
    </row>
    <row r="7" spans="1:20" ht="24.95" customHeight="1" thickTop="1" thickBot="1">
      <c r="A7" s="174"/>
      <c r="B7" s="189"/>
      <c r="C7" s="56" t="s">
        <v>2</v>
      </c>
      <c r="D7" s="57">
        <v>50</v>
      </c>
      <c r="E7" s="58"/>
      <c r="F7" s="172"/>
      <c r="G7" s="165"/>
      <c r="H7" s="165"/>
      <c r="I7" s="166"/>
      <c r="J7" s="123"/>
      <c r="K7" s="41"/>
      <c r="L7" s="243"/>
      <c r="M7" s="338"/>
      <c r="N7" s="256"/>
      <c r="O7" s="335"/>
      <c r="P7" s="257"/>
      <c r="Q7" s="165"/>
      <c r="R7" s="192"/>
      <c r="S7" s="259"/>
      <c r="T7" s="156"/>
    </row>
    <row r="8" spans="1:20" ht="24.95" customHeight="1" thickTop="1">
      <c r="A8" s="167" t="s">
        <v>136</v>
      </c>
      <c r="B8" s="164" t="s">
        <v>236</v>
      </c>
      <c r="C8" s="4" t="s">
        <v>5</v>
      </c>
      <c r="D8" s="5">
        <v>33</v>
      </c>
      <c r="E8" s="6"/>
      <c r="F8" s="159" t="str">
        <f t="shared" ref="F8" si="2">IF(E9="","",(E8*D8+E9*D9)/100)</f>
        <v/>
      </c>
      <c r="G8" s="160">
        <f>IF(F8="",0,F8)</f>
        <v>0</v>
      </c>
      <c r="H8" s="160">
        <v>2</v>
      </c>
      <c r="I8" s="161" t="str">
        <f t="shared" ref="I8" si="3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243"/>
      <c r="M8" s="338"/>
      <c r="N8" s="256"/>
      <c r="O8" s="335"/>
      <c r="P8" s="257"/>
      <c r="Q8" s="160">
        <f>IF(P8="",0,P8)</f>
        <v>0</v>
      </c>
      <c r="R8" s="192"/>
      <c r="S8" s="259"/>
      <c r="T8" s="156"/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243"/>
      <c r="M9" s="338"/>
      <c r="N9" s="256"/>
      <c r="O9" s="335"/>
      <c r="P9" s="257"/>
      <c r="Q9" s="129"/>
      <c r="R9" s="192"/>
      <c r="S9" s="259"/>
      <c r="T9" s="156"/>
    </row>
    <row r="10" spans="1:20" ht="24.95" customHeight="1" thickTop="1">
      <c r="A10" s="168"/>
      <c r="B10" s="148" t="s">
        <v>235</v>
      </c>
      <c r="C10" s="10" t="s">
        <v>5</v>
      </c>
      <c r="D10" s="11">
        <v>33</v>
      </c>
      <c r="E10" s="12"/>
      <c r="F10" s="109" t="str">
        <f t="shared" ref="F10" si="4">IF(E11="","",(E10*D10+E11*D11)/100)</f>
        <v/>
      </c>
      <c r="G10" s="102">
        <f>IF(F10="",0,F10)</f>
        <v>0</v>
      </c>
      <c r="H10" s="102">
        <v>2</v>
      </c>
      <c r="I10" s="112" t="str">
        <f t="shared" ref="I10" si="5">IF(F10="","",IF(F10&gt;=10,"'Module' aquis","'Module' non aquis"))</f>
        <v/>
      </c>
      <c r="J10" s="156"/>
      <c r="K10" s="41"/>
      <c r="L10" s="243"/>
      <c r="M10" s="338"/>
      <c r="N10" s="256"/>
      <c r="O10" s="335"/>
      <c r="P10" s="257"/>
      <c r="Q10" s="102">
        <f>IF(P10="",0,P10)</f>
        <v>0</v>
      </c>
      <c r="R10" s="192"/>
      <c r="S10" s="259"/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243"/>
      <c r="M11" s="338"/>
      <c r="N11" s="256"/>
      <c r="O11" s="335"/>
      <c r="P11" s="257"/>
      <c r="Q11" s="165"/>
      <c r="R11" s="192"/>
      <c r="S11" s="259"/>
      <c r="T11" s="156"/>
    </row>
    <row r="12" spans="1:20" ht="24.95" customHeight="1" thickTop="1">
      <c r="A12" s="196" t="s">
        <v>137</v>
      </c>
      <c r="B12" s="190" t="s">
        <v>237</v>
      </c>
      <c r="C12" s="53" t="s">
        <v>5</v>
      </c>
      <c r="D12" s="54">
        <v>33</v>
      </c>
      <c r="E12" s="55"/>
      <c r="F12" s="191" t="str">
        <f t="shared" ref="F12" si="6">IF(E13="","",(E12*D12+E13*D13)/100)</f>
        <v/>
      </c>
      <c r="G12" s="192">
        <f>IF(F12="",0,F12)</f>
        <v>0</v>
      </c>
      <c r="H12" s="192">
        <v>2</v>
      </c>
      <c r="I12" s="193" t="str">
        <f t="shared" ref="I12" si="7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243"/>
      <c r="M12" s="338"/>
      <c r="N12" s="256"/>
      <c r="O12" s="335"/>
      <c r="P12" s="257"/>
      <c r="Q12" s="192">
        <f>IF(P12="",0,P12)</f>
        <v>0</v>
      </c>
      <c r="R12" s="192"/>
      <c r="S12" s="259"/>
      <c r="T12" s="156"/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243"/>
      <c r="M13" s="338"/>
      <c r="N13" s="256"/>
      <c r="O13" s="335"/>
      <c r="P13" s="257"/>
      <c r="Q13" s="192"/>
      <c r="R13" s="192"/>
      <c r="S13" s="259"/>
      <c r="T13" s="156"/>
    </row>
    <row r="14" spans="1:20" ht="24.95" customHeight="1" thickTop="1">
      <c r="A14" s="196"/>
      <c r="B14" s="148" t="s">
        <v>238</v>
      </c>
      <c r="C14" s="10" t="s">
        <v>5</v>
      </c>
      <c r="D14" s="11">
        <v>33</v>
      </c>
      <c r="E14" s="12"/>
      <c r="F14" s="109" t="str">
        <f t="shared" ref="F14" si="8">IF(E15="","",(E14*D14+E15*D15)/100)</f>
        <v/>
      </c>
      <c r="G14" s="102">
        <f>IF(F14="",0,F14)</f>
        <v>0</v>
      </c>
      <c r="H14" s="102">
        <v>3</v>
      </c>
      <c r="I14" s="112" t="str">
        <f t="shared" ref="I14" si="9">IF(F14="","",IF(F14&gt;=10,"'Module' aquis","'Module' non aquis"))</f>
        <v/>
      </c>
      <c r="J14" s="195"/>
      <c r="K14" s="41"/>
      <c r="L14" s="243"/>
      <c r="M14" s="338"/>
      <c r="N14" s="256"/>
      <c r="O14" s="335"/>
      <c r="P14" s="257"/>
      <c r="Q14" s="102">
        <f>IF(P14="",0,P14)</f>
        <v>0</v>
      </c>
      <c r="R14" s="192"/>
      <c r="S14" s="259"/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243"/>
      <c r="M15" s="338"/>
      <c r="N15" s="256"/>
      <c r="O15" s="335"/>
      <c r="P15" s="257"/>
      <c r="Q15" s="111"/>
      <c r="R15" s="192"/>
      <c r="S15" s="259"/>
      <c r="T15" s="156"/>
    </row>
    <row r="16" spans="1:20" ht="24.95" customHeight="1" thickTop="1">
      <c r="A16" s="167" t="s">
        <v>11</v>
      </c>
      <c r="B16" s="164" t="s">
        <v>239</v>
      </c>
      <c r="C16" s="4" t="s">
        <v>5</v>
      </c>
      <c r="D16" s="4">
        <v>50</v>
      </c>
      <c r="E16" s="6"/>
      <c r="F16" s="159" t="str">
        <f t="shared" ref="F16" si="10">IF(E17="","",(E16*D16+E17*D17)/100)</f>
        <v/>
      </c>
      <c r="G16" s="160">
        <f>IF(F16="",0,F16)</f>
        <v>0</v>
      </c>
      <c r="H16" s="160">
        <v>3</v>
      </c>
      <c r="I16" s="161" t="str">
        <f t="shared" ref="I16" si="1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243"/>
      <c r="M16" s="338"/>
      <c r="N16" s="256"/>
      <c r="O16" s="335"/>
      <c r="P16" s="257"/>
      <c r="Q16" s="160">
        <f>IF(P16="",0,P16)</f>
        <v>0</v>
      </c>
      <c r="R16" s="192"/>
      <c r="S16" s="259"/>
      <c r="T16" s="156"/>
    </row>
    <row r="17" spans="1:20" ht="24.95" customHeight="1" thickBot="1">
      <c r="A17" s="168"/>
      <c r="B17" s="125"/>
      <c r="C17" s="7" t="s">
        <v>2</v>
      </c>
      <c r="D17" s="46">
        <v>50</v>
      </c>
      <c r="E17" s="9"/>
      <c r="F17" s="127"/>
      <c r="G17" s="129"/>
      <c r="H17" s="129"/>
      <c r="I17" s="131"/>
      <c r="J17" s="156"/>
      <c r="K17" s="41"/>
      <c r="L17" s="243"/>
      <c r="M17" s="338"/>
      <c r="N17" s="256"/>
      <c r="O17" s="335"/>
      <c r="P17" s="257"/>
      <c r="Q17" s="129"/>
      <c r="R17" s="192"/>
      <c r="S17" s="259"/>
      <c r="T17" s="156"/>
    </row>
    <row r="18" spans="1:20" ht="24.95" customHeight="1" thickTop="1">
      <c r="A18" s="168"/>
      <c r="B18" s="205" t="s">
        <v>240</v>
      </c>
      <c r="C18" s="47" t="s">
        <v>5</v>
      </c>
      <c r="D18" s="11">
        <v>50</v>
      </c>
      <c r="E18" s="12"/>
      <c r="F18" s="207" t="str">
        <f t="shared" ref="F18" si="12">IF(E19="","",(E18*D18+E19*D19)/100)</f>
        <v/>
      </c>
      <c r="G18" s="209">
        <f>IF(F18="",0,F18)</f>
        <v>0</v>
      </c>
      <c r="H18" s="209">
        <v>2</v>
      </c>
      <c r="I18" s="211" t="str">
        <f t="shared" ref="I18" si="13">IF(F18="","",IF(F18&gt;=10,"'Module' aquis","'Module' non aquis"))</f>
        <v/>
      </c>
      <c r="J18" s="156"/>
      <c r="K18" s="41"/>
      <c r="L18" s="243"/>
      <c r="M18" s="338"/>
      <c r="N18" s="256"/>
      <c r="O18" s="335"/>
      <c r="P18" s="257"/>
      <c r="Q18" s="209">
        <f>IF(P18="",0,P18)</f>
        <v>0</v>
      </c>
      <c r="R18" s="192"/>
      <c r="S18" s="259"/>
      <c r="T18" s="156"/>
    </row>
    <row r="19" spans="1:20" ht="24.95" customHeight="1" thickBot="1">
      <c r="A19" s="168"/>
      <c r="B19" s="206"/>
      <c r="C19" s="49" t="s">
        <v>2</v>
      </c>
      <c r="D19" s="56">
        <v>50</v>
      </c>
      <c r="E19" s="58"/>
      <c r="F19" s="208"/>
      <c r="G19" s="210"/>
      <c r="H19" s="210"/>
      <c r="I19" s="212"/>
      <c r="J19" s="156"/>
      <c r="K19" s="41"/>
      <c r="L19" s="154"/>
      <c r="M19" s="339"/>
      <c r="N19" s="242"/>
      <c r="O19" s="336"/>
      <c r="P19" s="208"/>
      <c r="Q19" s="210"/>
      <c r="R19" s="152"/>
      <c r="S19" s="212"/>
      <c r="T19" s="157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IFERROR(P4*(O4*R4)/(P4*R4),"")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82">
    <mergeCell ref="A1:A3"/>
    <mergeCell ref="B1:T1"/>
    <mergeCell ref="B2:J2"/>
    <mergeCell ref="L2:T2"/>
    <mergeCell ref="B3:D3"/>
    <mergeCell ref="I3:J3"/>
    <mergeCell ref="L3:N3"/>
    <mergeCell ref="S3:T3"/>
    <mergeCell ref="A4:A5"/>
    <mergeCell ref="B4:B5"/>
    <mergeCell ref="C4:C5"/>
    <mergeCell ref="D4:D5"/>
    <mergeCell ref="E4:E5"/>
    <mergeCell ref="I6:I7"/>
    <mergeCell ref="O4:O19"/>
    <mergeCell ref="P4:P19"/>
    <mergeCell ref="Q4:Q5"/>
    <mergeCell ref="R4:R19"/>
    <mergeCell ref="Q6:Q7"/>
    <mergeCell ref="Q8:Q9"/>
    <mergeCell ref="Q10:Q11"/>
    <mergeCell ref="Q12:Q13"/>
    <mergeCell ref="I4:I5"/>
    <mergeCell ref="J4:J5"/>
    <mergeCell ref="L4:L19"/>
    <mergeCell ref="M4:N19"/>
    <mergeCell ref="J6:J7"/>
    <mergeCell ref="J8:J11"/>
    <mergeCell ref="I10:I11"/>
    <mergeCell ref="A6:A7"/>
    <mergeCell ref="B6:B7"/>
    <mergeCell ref="F6:F7"/>
    <mergeCell ref="G6:G7"/>
    <mergeCell ref="H6:H7"/>
    <mergeCell ref="I8:I9"/>
    <mergeCell ref="B10:B11"/>
    <mergeCell ref="F10:F11"/>
    <mergeCell ref="G10:G11"/>
    <mergeCell ref="H10:H11"/>
    <mergeCell ref="A8:A11"/>
    <mergeCell ref="B8:B9"/>
    <mergeCell ref="F8:F9"/>
    <mergeCell ref="G8:G9"/>
    <mergeCell ref="H8:H9"/>
    <mergeCell ref="H12:H13"/>
    <mergeCell ref="I12:I13"/>
    <mergeCell ref="B14:B15"/>
    <mergeCell ref="F14:F15"/>
    <mergeCell ref="G14:G15"/>
    <mergeCell ref="H14:H15"/>
    <mergeCell ref="D20:E20"/>
    <mergeCell ref="F20:J20"/>
    <mergeCell ref="I14:I15"/>
    <mergeCell ref="Q14:Q15"/>
    <mergeCell ref="A16:A19"/>
    <mergeCell ref="B16:B17"/>
    <mergeCell ref="F16:F17"/>
    <mergeCell ref="G16:G17"/>
    <mergeCell ref="H16:H17"/>
    <mergeCell ref="I16:I17"/>
    <mergeCell ref="J16:J19"/>
    <mergeCell ref="Q16:Q17"/>
    <mergeCell ref="A12:A15"/>
    <mergeCell ref="B12:B13"/>
    <mergeCell ref="F12:F13"/>
    <mergeCell ref="G12:G13"/>
    <mergeCell ref="L20:M20"/>
    <mergeCell ref="N20:O20"/>
    <mergeCell ref="P20:T20"/>
    <mergeCell ref="B18:B19"/>
    <mergeCell ref="F18:F19"/>
    <mergeCell ref="G18:G19"/>
    <mergeCell ref="H18:H19"/>
    <mergeCell ref="I18:I19"/>
    <mergeCell ref="Q18:Q19"/>
    <mergeCell ref="S4:S19"/>
    <mergeCell ref="T4:T19"/>
    <mergeCell ref="G4:G5"/>
    <mergeCell ref="H4:H5"/>
    <mergeCell ref="J12:J15"/>
    <mergeCell ref="F4:F5"/>
    <mergeCell ref="B20:C20"/>
  </mergeCells>
  <conditionalFormatting sqref="I4:I19 S4">
    <cfRule type="cellIs" dxfId="127" priority="25" operator="equal">
      <formula>"'Module' aquis"</formula>
    </cfRule>
    <cfRule type="cellIs" dxfId="126" priority="26" operator="equal">
      <formula>"'Module' non aquis"</formula>
    </cfRule>
  </conditionalFormatting>
  <conditionalFormatting sqref="J12:J19 J4:J8 T4">
    <cfRule type="cellIs" dxfId="125" priority="23" operator="equal">
      <formula>"'Unité' aquise"</formula>
    </cfRule>
    <cfRule type="cellIs" dxfId="124" priority="24" operator="equal">
      <formula>"'Unité' non aquise"</formula>
    </cfRule>
  </conditionalFormatting>
  <conditionalFormatting sqref="F20:J20">
    <cfRule type="cellIs" dxfId="123" priority="21" operator="equal">
      <formula>"'Semestre 01' non aquis"</formula>
    </cfRule>
    <cfRule type="cellIs" dxfId="122" priority="22" operator="equal">
      <formula>"'Semstre 01' aquis"</formula>
    </cfRule>
  </conditionalFormatting>
  <conditionalFormatting sqref="P20:T20">
    <cfRule type="cellIs" dxfId="121" priority="19" operator="equal">
      <formula>"'Semestre 02' non aquis"</formula>
    </cfRule>
    <cfRule type="cellIs" dxfId="120" priority="20" operator="equal">
      <formula>"'Semstre 02' aquis"</formula>
    </cfRule>
  </conditionalFormatting>
  <conditionalFormatting sqref="S4:S19">
    <cfRule type="cellIs" dxfId="119" priority="17" operator="equal">
      <formula>"'Module' aquis"</formula>
    </cfRule>
    <cfRule type="cellIs" dxfId="118" priority="18" operator="equal">
      <formula>"'Module' non aquis"</formula>
    </cfRule>
  </conditionalFormatting>
  <conditionalFormatting sqref="T4:T19">
    <cfRule type="cellIs" dxfId="117" priority="15" operator="equal">
      <formula>"'Unité' aquise"</formula>
    </cfRule>
    <cfRule type="cellIs" dxfId="116" priority="16" operator="equal">
      <formula>"'Unité' non aquise"</formula>
    </cfRule>
  </conditionalFormatting>
  <conditionalFormatting sqref="P20:T20">
    <cfRule type="cellIs" dxfId="115" priority="13" operator="equal">
      <formula>"'Semestre 02' non aquis"</formula>
    </cfRule>
    <cfRule type="cellIs" dxfId="114" priority="14" operator="equal">
      <formula>"'Semstre 02' aquis"</formula>
    </cfRule>
  </conditionalFormatting>
  <conditionalFormatting sqref="S4:S19">
    <cfRule type="cellIs" dxfId="113" priority="11" operator="equal">
      <formula>"'Module' aquis"</formula>
    </cfRule>
    <cfRule type="cellIs" dxfId="112" priority="12" operator="equal">
      <formula>"'Module' non aquis"</formula>
    </cfRule>
  </conditionalFormatting>
  <conditionalFormatting sqref="T4:T19">
    <cfRule type="cellIs" dxfId="111" priority="9" operator="equal">
      <formula>"'Unité' aquise"</formula>
    </cfRule>
    <cfRule type="cellIs" dxfId="110" priority="10" operator="equal">
      <formula>"'Unité' non aquise"</formula>
    </cfRule>
  </conditionalFormatting>
  <conditionalFormatting sqref="P20:T20">
    <cfRule type="cellIs" dxfId="109" priority="7" operator="equal">
      <formula>"'Semestre 02' non aquis"</formula>
    </cfRule>
    <cfRule type="cellIs" dxfId="108" priority="8" operator="equal">
      <formula>"'Semstre 02' aquis"</formula>
    </cfRule>
  </conditionalFormatting>
  <conditionalFormatting sqref="S4">
    <cfRule type="cellIs" dxfId="107" priority="5" operator="equal">
      <formula>"'Module' aquis"</formula>
    </cfRule>
    <cfRule type="cellIs" dxfId="106" priority="6" operator="equal">
      <formula>"'Module' non aquis"</formula>
    </cfRule>
  </conditionalFormatting>
  <conditionalFormatting sqref="T4">
    <cfRule type="cellIs" dxfId="105" priority="3" operator="equal">
      <formula>"'Unité' aquise"</formula>
    </cfRule>
    <cfRule type="cellIs" dxfId="104" priority="4" operator="equal">
      <formula>"'Unité' non aquise"</formula>
    </cfRule>
  </conditionalFormatting>
  <conditionalFormatting sqref="P20:T20">
    <cfRule type="cellIs" dxfId="103" priority="1" operator="equal">
      <formula>"'Semestre 02' non aquis"</formula>
    </cfRule>
    <cfRule type="cellIs" dxfId="102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144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64" t="s">
        <v>159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150"/>
      <c r="M5" s="152"/>
      <c r="N5" s="152"/>
      <c r="O5" s="187"/>
      <c r="P5" s="151"/>
      <c r="Q5" s="152"/>
      <c r="R5" s="152"/>
      <c r="S5" s="153"/>
      <c r="T5" s="157"/>
    </row>
    <row r="6" spans="1:20" ht="24.95" customHeight="1" thickTop="1" thickBot="1">
      <c r="A6" s="173" t="s">
        <v>9</v>
      </c>
      <c r="B6" s="188" t="s">
        <v>143</v>
      </c>
      <c r="C6" s="22" t="s">
        <v>5</v>
      </c>
      <c r="D6" s="23">
        <v>33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88" t="s">
        <v>160</v>
      </c>
      <c r="M6" s="22" t="s">
        <v>5</v>
      </c>
      <c r="N6" s="23">
        <v>33</v>
      </c>
      <c r="O6" s="24"/>
      <c r="P6" s="139" t="str">
        <f t="shared" ref="P6" si="2">IF(O7="","",(O6*N6+O7*N7)/100)</f>
        <v/>
      </c>
      <c r="Q6" s="141">
        <f>IF(P6="",0,P6)</f>
        <v>0</v>
      </c>
      <c r="R6" s="141">
        <v>2</v>
      </c>
      <c r="S6" s="142" t="str">
        <f t="shared" ref="S6" si="3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89"/>
      <c r="C7" s="56" t="s">
        <v>2</v>
      </c>
      <c r="D7" s="57">
        <v>67</v>
      </c>
      <c r="E7" s="58"/>
      <c r="F7" s="172"/>
      <c r="G7" s="165"/>
      <c r="H7" s="165"/>
      <c r="I7" s="166"/>
      <c r="J7" s="123"/>
      <c r="K7" s="41"/>
      <c r="L7" s="189"/>
      <c r="M7" s="56" t="s">
        <v>2</v>
      </c>
      <c r="N7" s="57">
        <v>67</v>
      </c>
      <c r="O7" s="58"/>
      <c r="P7" s="172"/>
      <c r="Q7" s="165"/>
      <c r="R7" s="165"/>
      <c r="S7" s="166"/>
      <c r="T7" s="123"/>
    </row>
    <row r="8" spans="1:20" ht="24.95" customHeight="1" thickTop="1">
      <c r="A8" s="167" t="s">
        <v>136</v>
      </c>
      <c r="B8" s="164" t="s">
        <v>225</v>
      </c>
      <c r="C8" s="4" t="s">
        <v>5</v>
      </c>
      <c r="D8" s="5">
        <v>33</v>
      </c>
      <c r="E8" s="6"/>
      <c r="F8" s="159" t="str">
        <f t="shared" ref="F8" si="4">IF(E9="","",(E8*D8+E9*D9)/100)</f>
        <v/>
      </c>
      <c r="G8" s="160">
        <f>IF(F8="",0,F8)</f>
        <v>0</v>
      </c>
      <c r="H8" s="160">
        <v>3</v>
      </c>
      <c r="I8" s="161" t="str">
        <f t="shared" ref="I8" si="5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164" t="s">
        <v>154</v>
      </c>
      <c r="M8" s="4" t="s">
        <v>5</v>
      </c>
      <c r="N8" s="5">
        <v>33</v>
      </c>
      <c r="O8" s="6"/>
      <c r="P8" s="159" t="str">
        <f t="shared" ref="P8" si="6">IF(O9="","",(O8*N8+O9*N9)/100)</f>
        <v/>
      </c>
      <c r="Q8" s="160">
        <f>IF(P8="",0,P8)</f>
        <v>0</v>
      </c>
      <c r="R8" s="160">
        <v>2</v>
      </c>
      <c r="S8" s="161" t="str">
        <f t="shared" ref="S8" si="7">IF(P8="","",IF(P8&gt;=10,"'Module' aquis","'Module' non aquis"))</f>
        <v/>
      </c>
      <c r="T8" s="155" t="str">
        <f>IF(P8="","",IF(P10="","",IF((Q8*R8+Q10*R10)/SUM(R8:R11)&gt;=10,"'Unité' aquise","'Unité' non aquise")))</f>
        <v/>
      </c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125"/>
      <c r="M9" s="7" t="s">
        <v>2</v>
      </c>
      <c r="N9" s="8">
        <v>67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141</v>
      </c>
      <c r="C10" s="10" t="s">
        <v>5</v>
      </c>
      <c r="D10" s="11">
        <v>33</v>
      </c>
      <c r="E10" s="12"/>
      <c r="F10" s="109" t="str">
        <f t="shared" ref="F10" si="8">IF(E11="","",(E10*D10+E11*D11)/100)</f>
        <v/>
      </c>
      <c r="G10" s="102">
        <f>IF(F10="",0,F10)</f>
        <v>0</v>
      </c>
      <c r="H10" s="102">
        <v>2</v>
      </c>
      <c r="I10" s="112" t="str">
        <f t="shared" ref="I10" si="9">IF(F10="","",IF(F10&gt;=10,"'Module' aquis","'Module' non aquis"))</f>
        <v/>
      </c>
      <c r="J10" s="156"/>
      <c r="K10" s="41"/>
      <c r="L10" s="148" t="s">
        <v>226</v>
      </c>
      <c r="M10" s="10" t="s">
        <v>5</v>
      </c>
      <c r="N10" s="11">
        <v>33</v>
      </c>
      <c r="O10" s="12"/>
      <c r="P10" s="109" t="str">
        <f t="shared" ref="P10" si="10">IF(O11="","",(O10*N10+O11*N11)/100)</f>
        <v/>
      </c>
      <c r="Q10" s="102">
        <f>IF(P10="",0,P10)</f>
        <v>0</v>
      </c>
      <c r="R10" s="102">
        <v>3</v>
      </c>
      <c r="S10" s="112" t="str">
        <f t="shared" ref="S10" si="11">IF(P10="","",IF(P10&gt;=10,"'Module' aquis","'Module' non aquis"))</f>
        <v/>
      </c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175"/>
      <c r="M11" s="56" t="s">
        <v>2</v>
      </c>
      <c r="N11" s="57">
        <v>67</v>
      </c>
      <c r="O11" s="58"/>
      <c r="P11" s="172"/>
      <c r="Q11" s="165"/>
      <c r="R11" s="165"/>
      <c r="S11" s="166"/>
      <c r="T11" s="157"/>
    </row>
    <row r="12" spans="1:20" ht="24.95" customHeight="1" thickTop="1">
      <c r="A12" s="196" t="s">
        <v>137</v>
      </c>
      <c r="B12" s="190" t="s">
        <v>140</v>
      </c>
      <c r="C12" s="53" t="s">
        <v>5</v>
      </c>
      <c r="D12" s="54">
        <v>33</v>
      </c>
      <c r="E12" s="55"/>
      <c r="F12" s="191" t="str">
        <f t="shared" ref="F12" si="12">IF(E13="","",(E12*D12+E13*D13)/100)</f>
        <v/>
      </c>
      <c r="G12" s="192">
        <f>IF(F12="",0,F12)</f>
        <v>0</v>
      </c>
      <c r="H12" s="192">
        <v>2</v>
      </c>
      <c r="I12" s="193" t="str">
        <f t="shared" ref="I12" si="13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190" t="s">
        <v>155</v>
      </c>
      <c r="M12" s="53" t="s">
        <v>5</v>
      </c>
      <c r="N12" s="54">
        <v>33</v>
      </c>
      <c r="O12" s="55"/>
      <c r="P12" s="191" t="str">
        <f t="shared" ref="P12" si="14">IF(O13="","",(O12*N12+O13*N13)/100)</f>
        <v/>
      </c>
      <c r="Q12" s="192">
        <f>IF(P12="",0,P12)</f>
        <v>0</v>
      </c>
      <c r="R12" s="192">
        <v>2</v>
      </c>
      <c r="S12" s="193" t="str">
        <f t="shared" ref="S12" si="15">IF(P12="","",IF(P12&gt;=10,"'Module' aquis","'Module' non aquis"))</f>
        <v/>
      </c>
      <c r="T12" s="155" t="str">
        <f>IF(P12="","",IF(P14="","",IF((Q12*R12+Q14*R14)/SUM(R12:R15)&gt;=10,"'Unité' aquise","'Unité' non aquise")))</f>
        <v/>
      </c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190"/>
      <c r="M13" s="45" t="s">
        <v>2</v>
      </c>
      <c r="N13" s="46">
        <v>67</v>
      </c>
      <c r="O13" s="67"/>
      <c r="P13" s="191"/>
      <c r="Q13" s="192"/>
      <c r="R13" s="192"/>
      <c r="S13" s="193"/>
      <c r="T13" s="156"/>
    </row>
    <row r="14" spans="1:20" ht="24.95" customHeight="1" thickTop="1">
      <c r="A14" s="196"/>
      <c r="B14" s="148" t="s">
        <v>139</v>
      </c>
      <c r="C14" s="10" t="s">
        <v>5</v>
      </c>
      <c r="D14" s="11">
        <v>33</v>
      </c>
      <c r="E14" s="12"/>
      <c r="F14" s="109" t="str">
        <f t="shared" ref="F14" si="16">IF(E15="","",(E14*D14+E15*D15)/100)</f>
        <v/>
      </c>
      <c r="G14" s="102">
        <f>IF(F14="",0,F14)</f>
        <v>0</v>
      </c>
      <c r="H14" s="102">
        <v>2</v>
      </c>
      <c r="I14" s="112" t="str">
        <f t="shared" ref="I14" si="17">IF(F14="","",IF(F14&gt;=10,"'Module' aquis","'Module' non aquis"))</f>
        <v/>
      </c>
      <c r="J14" s="195"/>
      <c r="K14" s="41"/>
      <c r="L14" s="148" t="s">
        <v>156</v>
      </c>
      <c r="M14" s="10" t="s">
        <v>5</v>
      </c>
      <c r="N14" s="11">
        <v>33</v>
      </c>
      <c r="O14" s="12"/>
      <c r="P14" s="109" t="str">
        <f t="shared" ref="P14" si="18">IF(O15="","",(O14*N14+O15*N15)/100)</f>
        <v/>
      </c>
      <c r="Q14" s="102">
        <f>IF(P14="",0,P14)</f>
        <v>0</v>
      </c>
      <c r="R14" s="102">
        <v>2</v>
      </c>
      <c r="S14" s="112" t="str">
        <f t="shared" ref="S14" si="19">IF(P14="","",IF(P14&gt;=10,"'Module' aquis","'Module' non aquis"))</f>
        <v/>
      </c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149"/>
      <c r="M15" s="25" t="s">
        <v>2</v>
      </c>
      <c r="N15" s="26">
        <v>67</v>
      </c>
      <c r="O15" s="27"/>
      <c r="P15" s="110"/>
      <c r="Q15" s="111"/>
      <c r="R15" s="111"/>
      <c r="S15" s="113"/>
      <c r="T15" s="156"/>
    </row>
    <row r="16" spans="1:20" ht="24.95" customHeight="1" thickTop="1">
      <c r="A16" s="167" t="s">
        <v>11</v>
      </c>
      <c r="B16" s="164" t="s">
        <v>138</v>
      </c>
      <c r="C16" s="4" t="s">
        <v>5</v>
      </c>
      <c r="D16" s="4">
        <v>33</v>
      </c>
      <c r="E16" s="6"/>
      <c r="F16" s="159" t="str">
        <f t="shared" ref="F16" si="20">IF(E17="","",(E16*D16+E17*D17)/100)</f>
        <v/>
      </c>
      <c r="G16" s="160">
        <f>IF(F16="",0,F16)</f>
        <v>0</v>
      </c>
      <c r="H16" s="160">
        <v>2</v>
      </c>
      <c r="I16" s="161" t="str">
        <f t="shared" ref="I16" si="2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158" t="s">
        <v>157</v>
      </c>
      <c r="M16" s="4" t="s">
        <v>5</v>
      </c>
      <c r="N16" s="4">
        <v>33</v>
      </c>
      <c r="O16" s="6"/>
      <c r="P16" s="159" t="str">
        <f t="shared" ref="P16" si="22">IF(O17="","",(O16*N16+O17*N17)/100)</f>
        <v/>
      </c>
      <c r="Q16" s="160">
        <f>IF(P16="",0,P16)</f>
        <v>0</v>
      </c>
      <c r="R16" s="160">
        <v>3</v>
      </c>
      <c r="S16" s="161" t="str">
        <f t="shared" ref="S16" si="23">IF(P16="","",IF(P16&gt;=10,"'Module' aquis","'Module' non aquis"))</f>
        <v/>
      </c>
      <c r="T16" s="194" t="str">
        <f>IF(P16="","",IF(P18="","",IF((Q16*R16+Q18*R18)/SUM(R16:R19)&gt;=10,"'Unité' aquise","'Unité' non aquise")))</f>
        <v/>
      </c>
    </row>
    <row r="17" spans="1:20" ht="24.95" customHeight="1" thickBot="1">
      <c r="A17" s="168"/>
      <c r="B17" s="125"/>
      <c r="C17" s="7" t="s">
        <v>2</v>
      </c>
      <c r="D17" s="46">
        <v>67</v>
      </c>
      <c r="E17" s="9"/>
      <c r="F17" s="127"/>
      <c r="G17" s="129"/>
      <c r="H17" s="129"/>
      <c r="I17" s="131"/>
      <c r="J17" s="156"/>
      <c r="K17" s="41"/>
      <c r="L17" s="133"/>
      <c r="M17" s="7" t="s">
        <v>2</v>
      </c>
      <c r="N17" s="46">
        <v>67</v>
      </c>
      <c r="O17" s="9"/>
      <c r="P17" s="127"/>
      <c r="Q17" s="129"/>
      <c r="R17" s="129"/>
      <c r="S17" s="131"/>
      <c r="T17" s="195"/>
    </row>
    <row r="18" spans="1:20" ht="24.95" customHeight="1" thickTop="1">
      <c r="A18" s="168"/>
      <c r="B18" s="205" t="s">
        <v>142</v>
      </c>
      <c r="C18" s="47" t="s">
        <v>5</v>
      </c>
      <c r="D18" s="11">
        <v>33</v>
      </c>
      <c r="E18" s="12"/>
      <c r="F18" s="207" t="str">
        <f t="shared" ref="F18" si="24">IF(E19="","",(E18*D18+E19*D19)/100)</f>
        <v/>
      </c>
      <c r="G18" s="209">
        <f>IF(F18="",0,F18)</f>
        <v>0</v>
      </c>
      <c r="H18" s="209">
        <v>3</v>
      </c>
      <c r="I18" s="211" t="str">
        <f t="shared" ref="I18" si="25">IF(F18="","",IF(F18&gt;=10,"'Module' aquis","'Module' non aquis"))</f>
        <v/>
      </c>
      <c r="J18" s="156"/>
      <c r="K18" s="41"/>
      <c r="L18" s="205" t="s">
        <v>158</v>
      </c>
      <c r="M18" s="47" t="s">
        <v>5</v>
      </c>
      <c r="N18" s="11">
        <v>33</v>
      </c>
      <c r="O18" s="12"/>
      <c r="P18" s="207" t="str">
        <f t="shared" ref="P18" si="26">IF(O19="","",(O18*N18+O19*N19)/100)</f>
        <v/>
      </c>
      <c r="Q18" s="209">
        <f>IF(P18="",0,P18)</f>
        <v>0</v>
      </c>
      <c r="R18" s="209">
        <v>2</v>
      </c>
      <c r="S18" s="211" t="str">
        <f t="shared" ref="S18" si="27">IF(P18="","",IF(P18&gt;=10,"'Module' aquis","'Module' non aquis"))</f>
        <v/>
      </c>
      <c r="T18" s="195"/>
    </row>
    <row r="19" spans="1:20" ht="24.95" customHeight="1" thickBot="1">
      <c r="A19" s="168"/>
      <c r="B19" s="206"/>
      <c r="C19" s="49" t="s">
        <v>2</v>
      </c>
      <c r="D19" s="56">
        <v>67</v>
      </c>
      <c r="E19" s="58"/>
      <c r="F19" s="208"/>
      <c r="G19" s="210"/>
      <c r="H19" s="210"/>
      <c r="I19" s="212"/>
      <c r="J19" s="156"/>
      <c r="K19" s="41"/>
      <c r="L19" s="206"/>
      <c r="M19" s="49" t="s">
        <v>2</v>
      </c>
      <c r="N19" s="56">
        <v>67</v>
      </c>
      <c r="O19" s="58"/>
      <c r="P19" s="208"/>
      <c r="Q19" s="210"/>
      <c r="R19" s="210"/>
      <c r="S19" s="212"/>
      <c r="T19" s="195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IFERROR(SUM(P4:P19)*(Q4*R4+Q6*R6+Q8*R8+Q10*R10+Q12*R12+Q14*R14+Q16*R16+Q18*R18)/(SUM(P4:P19)*SUM(R4:R19)),"")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A12:A15"/>
    <mergeCell ref="D4:D5"/>
    <mergeCell ref="E4:E5"/>
    <mergeCell ref="F4:F5"/>
    <mergeCell ref="B12:B13"/>
    <mergeCell ref="F12:F13"/>
    <mergeCell ref="G12:G13"/>
    <mergeCell ref="H12:H13"/>
    <mergeCell ref="I12:I13"/>
    <mergeCell ref="T8:T11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1"/>
    <mergeCell ref="L8:L9"/>
    <mergeCell ref="P8:P9"/>
    <mergeCell ref="Q8:Q9"/>
    <mergeCell ref="R8:R9"/>
    <mergeCell ref="S8:S9"/>
    <mergeCell ref="Q6:Q7"/>
    <mergeCell ref="R6:R7"/>
    <mergeCell ref="S6:S7"/>
    <mergeCell ref="T6:T7"/>
    <mergeCell ref="A8:A11"/>
    <mergeCell ref="B8:B9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S10:S11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I4:I19 S4:S19">
    <cfRule type="cellIs" dxfId="101" priority="7" operator="equal">
      <formula>"'Module' aquis"</formula>
    </cfRule>
    <cfRule type="cellIs" dxfId="100" priority="8" operator="equal">
      <formula>"'Module' non aquis"</formula>
    </cfRule>
  </conditionalFormatting>
  <conditionalFormatting sqref="J12:J19 J4:J8 T4:T19">
    <cfRule type="cellIs" dxfId="99" priority="5" operator="equal">
      <formula>"'Unité' aquise"</formula>
    </cfRule>
    <cfRule type="cellIs" dxfId="98" priority="6" operator="equal">
      <formula>"'Unité' non aquise"</formula>
    </cfRule>
  </conditionalFormatting>
  <conditionalFormatting sqref="F20:J20">
    <cfRule type="cellIs" dxfId="97" priority="3" operator="equal">
      <formula>"'Semestre 01' non aquis"</formula>
    </cfRule>
    <cfRule type="cellIs" dxfId="96" priority="4" operator="equal">
      <formula>"'Semstre 01' aquis"</formula>
    </cfRule>
  </conditionalFormatting>
  <conditionalFormatting sqref="P20:T20">
    <cfRule type="cellIs" dxfId="95" priority="1" operator="equal">
      <formula>"'Semestre 02' non aquis"</formula>
    </cfRule>
    <cfRule type="cellIs" dxfId="94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2 T12 T8 J8 J16 T16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144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64" t="s">
        <v>152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150"/>
      <c r="M5" s="152"/>
      <c r="N5" s="152"/>
      <c r="O5" s="187"/>
      <c r="P5" s="151"/>
      <c r="Q5" s="152"/>
      <c r="R5" s="152"/>
      <c r="S5" s="153"/>
      <c r="T5" s="157"/>
    </row>
    <row r="6" spans="1:20" ht="24.95" customHeight="1" thickTop="1" thickBot="1">
      <c r="A6" s="173" t="s">
        <v>9</v>
      </c>
      <c r="B6" s="188" t="s">
        <v>143</v>
      </c>
      <c r="C6" s="22" t="s">
        <v>5</v>
      </c>
      <c r="D6" s="23">
        <v>33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88" t="s">
        <v>150</v>
      </c>
      <c r="M6" s="22" t="s">
        <v>5</v>
      </c>
      <c r="N6" s="23">
        <v>33</v>
      </c>
      <c r="O6" s="24"/>
      <c r="P6" s="139" t="str">
        <f t="shared" ref="P6" si="2">IF(O7="","",(O6*N6+O7*N7)/100)</f>
        <v/>
      </c>
      <c r="Q6" s="141">
        <f>IF(P6="",0,P6)</f>
        <v>0</v>
      </c>
      <c r="R6" s="141">
        <v>2</v>
      </c>
      <c r="S6" s="142" t="str">
        <f t="shared" ref="S6" si="3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89"/>
      <c r="C7" s="56" t="s">
        <v>2</v>
      </c>
      <c r="D7" s="57">
        <v>67</v>
      </c>
      <c r="E7" s="58"/>
      <c r="F7" s="172"/>
      <c r="G7" s="165"/>
      <c r="H7" s="165"/>
      <c r="I7" s="166"/>
      <c r="J7" s="123"/>
      <c r="K7" s="41"/>
      <c r="L7" s="189"/>
      <c r="M7" s="56" t="s">
        <v>2</v>
      </c>
      <c r="N7" s="57">
        <v>67</v>
      </c>
      <c r="O7" s="58"/>
      <c r="P7" s="172"/>
      <c r="Q7" s="165"/>
      <c r="R7" s="165"/>
      <c r="S7" s="166"/>
      <c r="T7" s="123"/>
    </row>
    <row r="8" spans="1:20" ht="24.95" customHeight="1" thickTop="1">
      <c r="A8" s="167" t="s">
        <v>136</v>
      </c>
      <c r="B8" s="164" t="s">
        <v>225</v>
      </c>
      <c r="C8" s="4" t="s">
        <v>5</v>
      </c>
      <c r="D8" s="5">
        <v>33</v>
      </c>
      <c r="E8" s="6"/>
      <c r="F8" s="159" t="str">
        <f t="shared" ref="F8" si="4">IF(E9="","",(E8*D8+E9*D9)/100)</f>
        <v/>
      </c>
      <c r="G8" s="160">
        <f>IF(F8="",0,F8)</f>
        <v>0</v>
      </c>
      <c r="H8" s="160">
        <v>3</v>
      </c>
      <c r="I8" s="161" t="str">
        <f t="shared" ref="I8" si="5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164" t="s">
        <v>226</v>
      </c>
      <c r="M8" s="4" t="s">
        <v>5</v>
      </c>
      <c r="N8" s="5">
        <v>33</v>
      </c>
      <c r="O8" s="6"/>
      <c r="P8" s="159" t="str">
        <f t="shared" ref="P8" si="6">IF(O9="","",(O8*N8+O9*N9)/100)</f>
        <v/>
      </c>
      <c r="Q8" s="160">
        <f>IF(P8="",0,P8)</f>
        <v>0</v>
      </c>
      <c r="R8" s="160">
        <v>3</v>
      </c>
      <c r="S8" s="161" t="str">
        <f t="shared" ref="S8" si="7">IF(P8="","",IF(P8&gt;=10,"'Module' aquis","'Module' non aquis"))</f>
        <v/>
      </c>
      <c r="T8" s="155" t="str">
        <f>IF(P8="","",IF(P10="","",IF((Q8*R8+Q10*R10)/SUM(R8:R11)&gt;=10,"'Unité' aquise","'Unité' non aquise")))</f>
        <v/>
      </c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125"/>
      <c r="M9" s="7" t="s">
        <v>2</v>
      </c>
      <c r="N9" s="8">
        <v>67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141</v>
      </c>
      <c r="C10" s="10" t="s">
        <v>5</v>
      </c>
      <c r="D10" s="11">
        <v>33</v>
      </c>
      <c r="E10" s="12"/>
      <c r="F10" s="109" t="str">
        <f t="shared" ref="F10" si="8">IF(E11="","",(E10*D10+E11*D11)/100)</f>
        <v/>
      </c>
      <c r="G10" s="102">
        <f>IF(F10="",0,F10)</f>
        <v>0</v>
      </c>
      <c r="H10" s="102">
        <v>2</v>
      </c>
      <c r="I10" s="112" t="str">
        <f t="shared" ref="I10" si="9">IF(F10="","",IF(F10&gt;=10,"'Module' aquis","'Module' non aquis"))</f>
        <v/>
      </c>
      <c r="J10" s="156"/>
      <c r="K10" s="41"/>
      <c r="L10" s="148" t="s">
        <v>146</v>
      </c>
      <c r="M10" s="10" t="s">
        <v>5</v>
      </c>
      <c r="N10" s="11">
        <v>33</v>
      </c>
      <c r="O10" s="12"/>
      <c r="P10" s="109" t="str">
        <f t="shared" ref="P10" si="10">IF(O11="","",(O10*N10+O11*N11)/100)</f>
        <v/>
      </c>
      <c r="Q10" s="102">
        <f>IF(P10="",0,P10)</f>
        <v>0</v>
      </c>
      <c r="R10" s="102">
        <v>2</v>
      </c>
      <c r="S10" s="112" t="str">
        <f t="shared" ref="S10" si="11">IF(P10="","",IF(P10&gt;=10,"'Module' aquis","'Module' non aquis"))</f>
        <v/>
      </c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175"/>
      <c r="M11" s="56" t="s">
        <v>2</v>
      </c>
      <c r="N11" s="57">
        <v>67</v>
      </c>
      <c r="O11" s="58"/>
      <c r="P11" s="172"/>
      <c r="Q11" s="165"/>
      <c r="R11" s="165"/>
      <c r="S11" s="166"/>
      <c r="T11" s="157"/>
    </row>
    <row r="12" spans="1:20" ht="24.95" customHeight="1" thickTop="1">
      <c r="A12" s="196" t="s">
        <v>137</v>
      </c>
      <c r="B12" s="190" t="s">
        <v>140</v>
      </c>
      <c r="C12" s="53" t="s">
        <v>5</v>
      </c>
      <c r="D12" s="54">
        <v>33</v>
      </c>
      <c r="E12" s="55"/>
      <c r="F12" s="191" t="str">
        <f t="shared" ref="F12" si="12">IF(E13="","",(E12*D12+E13*D13)/100)</f>
        <v/>
      </c>
      <c r="G12" s="192">
        <f>IF(F12="",0,F12)</f>
        <v>0</v>
      </c>
      <c r="H12" s="192">
        <v>2</v>
      </c>
      <c r="I12" s="193" t="str">
        <f t="shared" ref="I12" si="13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190" t="s">
        <v>147</v>
      </c>
      <c r="M12" s="53" t="s">
        <v>5</v>
      </c>
      <c r="N12" s="54">
        <v>33</v>
      </c>
      <c r="O12" s="55"/>
      <c r="P12" s="191" t="str">
        <f t="shared" ref="P12" si="14">IF(O13="","",(O12*N12+O13*N13)/100)</f>
        <v/>
      </c>
      <c r="Q12" s="192">
        <f>IF(P12="",0,P12)</f>
        <v>0</v>
      </c>
      <c r="R12" s="192">
        <v>2</v>
      </c>
      <c r="S12" s="193" t="str">
        <f t="shared" ref="S12" si="15">IF(P12="","",IF(P12&gt;=10,"'Module' aquis","'Module' non aquis"))</f>
        <v/>
      </c>
      <c r="T12" s="155" t="str">
        <f>IF(P12="","",IF(P14="","",IF((Q12*R12+Q14*R14)/SUM(R12:R15)&gt;=10,"'Unité' aquise","'Unité' non aquise")))</f>
        <v/>
      </c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190"/>
      <c r="M13" s="45" t="s">
        <v>2</v>
      </c>
      <c r="N13" s="46">
        <v>67</v>
      </c>
      <c r="O13" s="67"/>
      <c r="P13" s="191"/>
      <c r="Q13" s="192"/>
      <c r="R13" s="192"/>
      <c r="S13" s="193"/>
      <c r="T13" s="156"/>
    </row>
    <row r="14" spans="1:20" ht="24.95" customHeight="1" thickTop="1">
      <c r="A14" s="196"/>
      <c r="B14" s="148" t="s">
        <v>139</v>
      </c>
      <c r="C14" s="10" t="s">
        <v>5</v>
      </c>
      <c r="D14" s="11">
        <v>33</v>
      </c>
      <c r="E14" s="12"/>
      <c r="F14" s="109" t="str">
        <f t="shared" ref="F14" si="16">IF(E15="","",(E14*D14+E15*D15)/100)</f>
        <v/>
      </c>
      <c r="G14" s="102">
        <f>IF(F14="",0,F14)</f>
        <v>0</v>
      </c>
      <c r="H14" s="102">
        <v>2</v>
      </c>
      <c r="I14" s="112" t="str">
        <f t="shared" ref="I14" si="17">IF(F14="","",IF(F14&gt;=10,"'Module' aquis","'Module' non aquis"))</f>
        <v/>
      </c>
      <c r="J14" s="195"/>
      <c r="K14" s="41"/>
      <c r="L14" s="148" t="s">
        <v>227</v>
      </c>
      <c r="M14" s="10" t="s">
        <v>5</v>
      </c>
      <c r="N14" s="11">
        <v>33</v>
      </c>
      <c r="O14" s="12"/>
      <c r="P14" s="109" t="str">
        <f t="shared" ref="P14" si="18">IF(O15="","",(O14*N14+O15*N15)/100)</f>
        <v/>
      </c>
      <c r="Q14" s="102">
        <f>IF(P14="",0,P14)</f>
        <v>0</v>
      </c>
      <c r="R14" s="102">
        <v>2</v>
      </c>
      <c r="S14" s="112" t="str">
        <f t="shared" ref="S14" si="19">IF(P14="","",IF(P14&gt;=10,"'Module' aquis","'Module' non aquis"))</f>
        <v/>
      </c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149"/>
      <c r="M15" s="25" t="s">
        <v>2</v>
      </c>
      <c r="N15" s="26">
        <v>67</v>
      </c>
      <c r="O15" s="27"/>
      <c r="P15" s="110"/>
      <c r="Q15" s="111"/>
      <c r="R15" s="111"/>
      <c r="S15" s="113"/>
      <c r="T15" s="156"/>
    </row>
    <row r="16" spans="1:20" ht="24.95" customHeight="1" thickTop="1">
      <c r="A16" s="167" t="s">
        <v>11</v>
      </c>
      <c r="B16" s="164" t="s">
        <v>138</v>
      </c>
      <c r="C16" s="4" t="s">
        <v>5</v>
      </c>
      <c r="D16" s="4">
        <v>33</v>
      </c>
      <c r="E16" s="6"/>
      <c r="F16" s="159" t="str">
        <f t="shared" ref="F16" si="20">IF(E17="","",(E16*D16+E17*D17)/100)</f>
        <v/>
      </c>
      <c r="G16" s="160">
        <f>IF(F16="",0,F16)</f>
        <v>0</v>
      </c>
      <c r="H16" s="160">
        <v>2</v>
      </c>
      <c r="I16" s="161" t="str">
        <f t="shared" ref="I16" si="2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158" t="s">
        <v>149</v>
      </c>
      <c r="M16" s="4" t="s">
        <v>5</v>
      </c>
      <c r="N16" s="4">
        <v>33</v>
      </c>
      <c r="O16" s="6"/>
      <c r="P16" s="159" t="str">
        <f t="shared" ref="P16" si="22">IF(O17="","",(O16*N16+O17*N17)/100)</f>
        <v/>
      </c>
      <c r="Q16" s="160">
        <f>IF(P16="",0,P16)</f>
        <v>0</v>
      </c>
      <c r="R16" s="160">
        <v>3</v>
      </c>
      <c r="S16" s="161" t="str">
        <f t="shared" ref="S16" si="23">IF(P16="","",IF(P16&gt;=10,"'Module' aquis","'Module' non aquis"))</f>
        <v/>
      </c>
      <c r="T16" s="194" t="str">
        <f>IF(P16="","",IF(P18="","",IF((Q16*R16+Q18*R18)/SUM(R16:R19)&gt;=10,"'Unité' aquise","'Unité' non aquise")))</f>
        <v/>
      </c>
    </row>
    <row r="17" spans="1:20" ht="24.95" customHeight="1" thickBot="1">
      <c r="A17" s="168"/>
      <c r="B17" s="125"/>
      <c r="C17" s="7" t="s">
        <v>2</v>
      </c>
      <c r="D17" s="46">
        <v>67</v>
      </c>
      <c r="E17" s="9"/>
      <c r="F17" s="127"/>
      <c r="G17" s="129"/>
      <c r="H17" s="129"/>
      <c r="I17" s="131"/>
      <c r="J17" s="156"/>
      <c r="K17" s="41"/>
      <c r="L17" s="133"/>
      <c r="M17" s="7" t="s">
        <v>2</v>
      </c>
      <c r="N17" s="46">
        <v>67</v>
      </c>
      <c r="O17" s="9"/>
      <c r="P17" s="127"/>
      <c r="Q17" s="129"/>
      <c r="R17" s="129"/>
      <c r="S17" s="131"/>
      <c r="T17" s="195"/>
    </row>
    <row r="18" spans="1:20" ht="24.95" customHeight="1" thickTop="1">
      <c r="A18" s="168"/>
      <c r="B18" s="205" t="s">
        <v>142</v>
      </c>
      <c r="C18" s="47" t="s">
        <v>5</v>
      </c>
      <c r="D18" s="11">
        <v>33</v>
      </c>
      <c r="E18" s="12"/>
      <c r="F18" s="207" t="str">
        <f t="shared" ref="F18" si="24">IF(E19="","",(E18*D18+E19*D19)/100)</f>
        <v/>
      </c>
      <c r="G18" s="209">
        <f>IF(F18="",0,F18)</f>
        <v>0</v>
      </c>
      <c r="H18" s="209">
        <v>3</v>
      </c>
      <c r="I18" s="211" t="str">
        <f t="shared" ref="I18" si="25">IF(F18="","",IF(F18&gt;=10,"'Module' aquis","'Module' non aquis"))</f>
        <v/>
      </c>
      <c r="J18" s="156"/>
      <c r="K18" s="41"/>
      <c r="L18" s="205" t="s">
        <v>151</v>
      </c>
      <c r="M18" s="47" t="s">
        <v>5</v>
      </c>
      <c r="N18" s="11">
        <v>33</v>
      </c>
      <c r="O18" s="12"/>
      <c r="P18" s="207" t="str">
        <f t="shared" ref="P18" si="26">IF(O19="","",(O18*N18+O19*N19)/100)</f>
        <v/>
      </c>
      <c r="Q18" s="209">
        <f>IF(P18="",0,P18)</f>
        <v>0</v>
      </c>
      <c r="R18" s="209">
        <v>2</v>
      </c>
      <c r="S18" s="211" t="str">
        <f t="shared" ref="S18" si="27">IF(P18="","",IF(P18&gt;=10,"'Module' aquis","'Module' non aquis"))</f>
        <v/>
      </c>
      <c r="T18" s="195"/>
    </row>
    <row r="19" spans="1:20" ht="24.95" customHeight="1" thickBot="1">
      <c r="A19" s="168"/>
      <c r="B19" s="206"/>
      <c r="C19" s="49" t="s">
        <v>2</v>
      </c>
      <c r="D19" s="56">
        <v>67</v>
      </c>
      <c r="E19" s="58"/>
      <c r="F19" s="208"/>
      <c r="G19" s="210"/>
      <c r="H19" s="210"/>
      <c r="I19" s="212"/>
      <c r="J19" s="156"/>
      <c r="K19" s="41"/>
      <c r="L19" s="206"/>
      <c r="M19" s="49" t="s">
        <v>2</v>
      </c>
      <c r="N19" s="56">
        <v>67</v>
      </c>
      <c r="O19" s="58"/>
      <c r="P19" s="208"/>
      <c r="Q19" s="210"/>
      <c r="R19" s="210"/>
      <c r="S19" s="212"/>
      <c r="T19" s="195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IFERROR(SUM(P4:P19)*(Q4*R4+Q6*R6+Q8*R8+Q10*R10+Q12*R12+Q14*R14+Q16*R16+Q18*R18)/(SUM(P4:P19)*SUM(R4:R19)),"")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P10:P11"/>
    <mergeCell ref="Q10:Q11"/>
    <mergeCell ref="R10:R11"/>
    <mergeCell ref="S10:S11"/>
    <mergeCell ref="A12:A15"/>
    <mergeCell ref="B12:B13"/>
    <mergeCell ref="F12:F13"/>
    <mergeCell ref="G12:G13"/>
    <mergeCell ref="H12:H13"/>
    <mergeCell ref="I12:I13"/>
    <mergeCell ref="T6:T7"/>
    <mergeCell ref="A8:A11"/>
    <mergeCell ref="B8:B9"/>
    <mergeCell ref="F8:F9"/>
    <mergeCell ref="G8:G9"/>
    <mergeCell ref="H8:H9"/>
    <mergeCell ref="I8:I9"/>
    <mergeCell ref="J8:J11"/>
    <mergeCell ref="L8:L9"/>
    <mergeCell ref="P8:P9"/>
    <mergeCell ref="P6:P7"/>
    <mergeCell ref="Q6:Q7"/>
    <mergeCell ref="R6:R7"/>
    <mergeCell ref="S6:S7"/>
    <mergeCell ref="Q8:Q9"/>
    <mergeCell ref="R8:R9"/>
    <mergeCell ref="S8:S9"/>
    <mergeCell ref="T8:T11"/>
    <mergeCell ref="B10:B11"/>
    <mergeCell ref="F10:F11"/>
    <mergeCell ref="G10:G11"/>
    <mergeCell ref="H10:H11"/>
    <mergeCell ref="I10:I11"/>
    <mergeCell ref="L10:L11"/>
    <mergeCell ref="A6:A7"/>
    <mergeCell ref="B6:B7"/>
    <mergeCell ref="F6:F7"/>
    <mergeCell ref="G6:G7"/>
    <mergeCell ref="H6:H7"/>
    <mergeCell ref="I6:I7"/>
    <mergeCell ref="J6:J7"/>
    <mergeCell ref="L6:L7"/>
    <mergeCell ref="N4:N5"/>
    <mergeCell ref="G4:G5"/>
    <mergeCell ref="H4:H5"/>
    <mergeCell ref="I4:I5"/>
    <mergeCell ref="J4:J5"/>
    <mergeCell ref="L4:L5"/>
    <mergeCell ref="M4:M5"/>
    <mergeCell ref="A4:A5"/>
    <mergeCell ref="B4:B5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O4:O5"/>
    <mergeCell ref="P4:P5"/>
    <mergeCell ref="Q4:Q5"/>
    <mergeCell ref="R4:R5"/>
    <mergeCell ref="S4:S5"/>
  </mergeCells>
  <conditionalFormatting sqref="I4:I19 S4:S19">
    <cfRule type="cellIs" dxfId="93" priority="17" operator="equal">
      <formula>"'Module' aquis"</formula>
    </cfRule>
    <cfRule type="cellIs" dxfId="92" priority="18" operator="equal">
      <formula>"'Module' non aquis"</formula>
    </cfRule>
  </conditionalFormatting>
  <conditionalFormatting sqref="J12:J19 J4:J8 T4:T19">
    <cfRule type="cellIs" dxfId="91" priority="13" operator="equal">
      <formula>"'Unité' aquise"</formula>
    </cfRule>
    <cfRule type="cellIs" dxfId="90" priority="14" operator="equal">
      <formula>"'Unité' non aquise"</formula>
    </cfRule>
  </conditionalFormatting>
  <conditionalFormatting sqref="F20:J20">
    <cfRule type="cellIs" dxfId="89" priority="11" operator="equal">
      <formula>"'Semestre 01' non aquis"</formula>
    </cfRule>
    <cfRule type="cellIs" dxfId="88" priority="12" operator="equal">
      <formula>"'Semstre 01' aquis"</formula>
    </cfRule>
  </conditionalFormatting>
  <conditionalFormatting sqref="P20:T20">
    <cfRule type="cellIs" dxfId="87" priority="9" operator="equal">
      <formula>"'Semestre 02' non aquis"</formula>
    </cfRule>
    <cfRule type="cellIs" dxfId="86" priority="10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6 T8:T16 J17:J19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144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64" t="s">
        <v>166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150"/>
      <c r="M5" s="152"/>
      <c r="N5" s="152"/>
      <c r="O5" s="187"/>
      <c r="P5" s="151"/>
      <c r="Q5" s="152"/>
      <c r="R5" s="152"/>
      <c r="S5" s="153"/>
      <c r="T5" s="157"/>
    </row>
    <row r="6" spans="1:20" ht="24.95" customHeight="1" thickTop="1" thickBot="1">
      <c r="A6" s="173" t="s">
        <v>9</v>
      </c>
      <c r="B6" s="188" t="s">
        <v>143</v>
      </c>
      <c r="C6" s="22" t="s">
        <v>5</v>
      </c>
      <c r="D6" s="23">
        <v>33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88" t="s">
        <v>165</v>
      </c>
      <c r="M6" s="22" t="s">
        <v>5</v>
      </c>
      <c r="N6" s="23">
        <v>33</v>
      </c>
      <c r="O6" s="24"/>
      <c r="P6" s="139" t="str">
        <f t="shared" ref="P6" si="2">IF(O7="","",(O6*N6+O7*N7)/100)</f>
        <v/>
      </c>
      <c r="Q6" s="141">
        <f>IF(P6="",0,P6)</f>
        <v>0</v>
      </c>
      <c r="R6" s="141">
        <v>2</v>
      </c>
      <c r="S6" s="142" t="str">
        <f t="shared" ref="S6" si="3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89"/>
      <c r="C7" s="56" t="s">
        <v>2</v>
      </c>
      <c r="D7" s="57">
        <v>67</v>
      </c>
      <c r="E7" s="58"/>
      <c r="F7" s="172"/>
      <c r="G7" s="165"/>
      <c r="H7" s="165"/>
      <c r="I7" s="166"/>
      <c r="J7" s="123"/>
      <c r="K7" s="41"/>
      <c r="L7" s="189"/>
      <c r="M7" s="56" t="s">
        <v>2</v>
      </c>
      <c r="N7" s="57">
        <v>67</v>
      </c>
      <c r="O7" s="58"/>
      <c r="P7" s="172"/>
      <c r="Q7" s="165"/>
      <c r="R7" s="165"/>
      <c r="S7" s="166"/>
      <c r="T7" s="123"/>
    </row>
    <row r="8" spans="1:20" ht="24.95" customHeight="1" thickTop="1">
      <c r="A8" s="167" t="s">
        <v>136</v>
      </c>
      <c r="B8" s="164" t="s">
        <v>135</v>
      </c>
      <c r="C8" s="4" t="s">
        <v>5</v>
      </c>
      <c r="D8" s="5">
        <v>33</v>
      </c>
      <c r="E8" s="6"/>
      <c r="F8" s="159" t="str">
        <f t="shared" ref="F8" si="4">IF(E9="","",(E8*D8+E9*D9)/100)</f>
        <v/>
      </c>
      <c r="G8" s="160">
        <f>IF(F8="",0,F8)</f>
        <v>0</v>
      </c>
      <c r="H8" s="160">
        <v>3</v>
      </c>
      <c r="I8" s="161" t="str">
        <f t="shared" ref="I8" si="5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164" t="s">
        <v>150</v>
      </c>
      <c r="M8" s="4" t="s">
        <v>5</v>
      </c>
      <c r="N8" s="5">
        <v>33</v>
      </c>
      <c r="O8" s="6"/>
      <c r="P8" s="159" t="str">
        <f t="shared" ref="P8" si="6">IF(O9="","",(O8*N8+O9*N9)/100)</f>
        <v/>
      </c>
      <c r="Q8" s="160">
        <f>IF(P8="",0,P8)</f>
        <v>0</v>
      </c>
      <c r="R8" s="160">
        <v>2</v>
      </c>
      <c r="S8" s="161" t="str">
        <f t="shared" ref="S8" si="7">IF(P8="","",IF(P8&gt;=10,"'Module' aquis","'Module' non aquis"))</f>
        <v/>
      </c>
      <c r="T8" s="155" t="str">
        <f>IF(P8="","",IF(P10="","",IF((Q8*R8+Q10*R10)/SUM(R8:R11)&gt;=10,"'Unité' aquise","'Unité' non aquise")))</f>
        <v/>
      </c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125"/>
      <c r="M9" s="7" t="s">
        <v>2</v>
      </c>
      <c r="N9" s="8">
        <v>67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141</v>
      </c>
      <c r="C10" s="10" t="s">
        <v>5</v>
      </c>
      <c r="D10" s="11">
        <v>33</v>
      </c>
      <c r="E10" s="12"/>
      <c r="F10" s="109" t="str">
        <f t="shared" ref="F10" si="8">IF(E11="","",(E10*D10+E11*D11)/100)</f>
        <v/>
      </c>
      <c r="G10" s="102">
        <f>IF(F10="",0,F10)</f>
        <v>0</v>
      </c>
      <c r="H10" s="102">
        <v>2</v>
      </c>
      <c r="I10" s="112" t="str">
        <f t="shared" ref="I10" si="9">IF(F10="","",IF(F10&gt;=10,"'Module' aquis","'Module' non aquis"))</f>
        <v/>
      </c>
      <c r="J10" s="156"/>
      <c r="K10" s="41"/>
      <c r="L10" s="148" t="s">
        <v>161</v>
      </c>
      <c r="M10" s="10" t="s">
        <v>5</v>
      </c>
      <c r="N10" s="11">
        <v>33</v>
      </c>
      <c r="O10" s="12"/>
      <c r="P10" s="109" t="str">
        <f t="shared" ref="P10" si="10">IF(O11="","",(O10*N10+O11*N11)/100)</f>
        <v/>
      </c>
      <c r="Q10" s="102">
        <f>IF(P10="",0,P10)</f>
        <v>0</v>
      </c>
      <c r="R10" s="102">
        <v>3</v>
      </c>
      <c r="S10" s="112" t="str">
        <f t="shared" ref="S10" si="11">IF(P10="","",IF(P10&gt;=10,"'Module' aquis","'Module' non aquis"))</f>
        <v/>
      </c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175"/>
      <c r="M11" s="56" t="s">
        <v>2</v>
      </c>
      <c r="N11" s="57">
        <v>67</v>
      </c>
      <c r="O11" s="58"/>
      <c r="P11" s="172"/>
      <c r="Q11" s="165"/>
      <c r="R11" s="165"/>
      <c r="S11" s="166"/>
      <c r="T11" s="157"/>
    </row>
    <row r="12" spans="1:20" ht="24.95" customHeight="1" thickTop="1">
      <c r="A12" s="196" t="s">
        <v>137</v>
      </c>
      <c r="B12" s="190" t="s">
        <v>140</v>
      </c>
      <c r="C12" s="53" t="s">
        <v>5</v>
      </c>
      <c r="D12" s="54">
        <v>33</v>
      </c>
      <c r="E12" s="55"/>
      <c r="F12" s="191" t="str">
        <f t="shared" ref="F12" si="12">IF(E13="","",(E12*D12+E13*D13)/100)</f>
        <v/>
      </c>
      <c r="G12" s="192">
        <f>IF(F12="",0,F12)</f>
        <v>0</v>
      </c>
      <c r="H12" s="192">
        <v>2</v>
      </c>
      <c r="I12" s="193" t="str">
        <f t="shared" ref="I12" si="13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190" t="s">
        <v>162</v>
      </c>
      <c r="M12" s="53" t="s">
        <v>5</v>
      </c>
      <c r="N12" s="54">
        <v>33</v>
      </c>
      <c r="O12" s="55"/>
      <c r="P12" s="191" t="str">
        <f t="shared" ref="P12" si="14">IF(O13="","",(O12*N12+O13*N13)/100)</f>
        <v/>
      </c>
      <c r="Q12" s="192">
        <f>IF(P12="",0,P12)</f>
        <v>0</v>
      </c>
      <c r="R12" s="192">
        <v>2</v>
      </c>
      <c r="S12" s="193" t="str">
        <f t="shared" ref="S12" si="15">IF(P12="","",IF(P12&gt;=10,"'Module' aquis","'Module' non aquis"))</f>
        <v/>
      </c>
      <c r="T12" s="194" t="str">
        <f>IF(P12="","",IF(P14="","",IF((Q12*R12+Q14*R14)/SUM(R12:R15)&gt;=10,"'Unité' aquise","'Unité' non aquise")))</f>
        <v/>
      </c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190"/>
      <c r="M13" s="45" t="s">
        <v>2</v>
      </c>
      <c r="N13" s="46">
        <v>67</v>
      </c>
      <c r="O13" s="67"/>
      <c r="P13" s="191"/>
      <c r="Q13" s="192"/>
      <c r="R13" s="192"/>
      <c r="S13" s="193"/>
      <c r="T13" s="195"/>
    </row>
    <row r="14" spans="1:20" ht="24.95" customHeight="1" thickTop="1">
      <c r="A14" s="196"/>
      <c r="B14" s="148" t="s">
        <v>139</v>
      </c>
      <c r="C14" s="10" t="s">
        <v>5</v>
      </c>
      <c r="D14" s="11">
        <v>33</v>
      </c>
      <c r="E14" s="12"/>
      <c r="F14" s="109" t="str">
        <f t="shared" ref="F14" si="16">IF(E15="","",(E14*D14+E15*D15)/100)</f>
        <v/>
      </c>
      <c r="G14" s="102">
        <f>IF(F14="",0,F14)</f>
        <v>0</v>
      </c>
      <c r="H14" s="102">
        <v>2</v>
      </c>
      <c r="I14" s="112" t="str">
        <f t="shared" ref="I14" si="17">IF(F14="","",IF(F14&gt;=10,"'Module' aquis","'Module' non aquis"))</f>
        <v/>
      </c>
      <c r="J14" s="195"/>
      <c r="K14" s="41"/>
      <c r="L14" s="148" t="s">
        <v>163</v>
      </c>
      <c r="M14" s="10" t="s">
        <v>5</v>
      </c>
      <c r="N14" s="11">
        <v>33</v>
      </c>
      <c r="O14" s="12"/>
      <c r="P14" s="109" t="str">
        <f t="shared" ref="P14" si="18">IF(O15="","",(O14*N14+O15*N15)/100)</f>
        <v/>
      </c>
      <c r="Q14" s="102">
        <f>IF(P14="",0,P14)</f>
        <v>0</v>
      </c>
      <c r="R14" s="102">
        <v>2</v>
      </c>
      <c r="S14" s="112" t="str">
        <f t="shared" ref="S14" si="19">IF(P14="","",IF(P14&gt;=10,"'Module' aquis","'Module' non aquis"))</f>
        <v/>
      </c>
      <c r="T14" s="195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149"/>
      <c r="M15" s="25" t="s">
        <v>2</v>
      </c>
      <c r="N15" s="26">
        <v>67</v>
      </c>
      <c r="O15" s="27"/>
      <c r="P15" s="110"/>
      <c r="Q15" s="111"/>
      <c r="R15" s="111"/>
      <c r="S15" s="113"/>
      <c r="T15" s="195"/>
    </row>
    <row r="16" spans="1:20" ht="24.95" customHeight="1" thickTop="1">
      <c r="A16" s="167" t="s">
        <v>11</v>
      </c>
      <c r="B16" s="164" t="s">
        <v>138</v>
      </c>
      <c r="C16" s="4" t="s">
        <v>5</v>
      </c>
      <c r="D16" s="4">
        <v>33</v>
      </c>
      <c r="E16" s="6"/>
      <c r="F16" s="159" t="str">
        <f t="shared" ref="F16" si="20">IF(E17="","",(E16*D16+E17*D17)/100)</f>
        <v/>
      </c>
      <c r="G16" s="160">
        <f>IF(F16="",0,F16)</f>
        <v>0</v>
      </c>
      <c r="H16" s="160">
        <v>2</v>
      </c>
      <c r="I16" s="161" t="str">
        <f t="shared" ref="I16" si="2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158" t="s">
        <v>164</v>
      </c>
      <c r="M16" s="4" t="s">
        <v>5</v>
      </c>
      <c r="N16" s="4">
        <v>33</v>
      </c>
      <c r="O16" s="6"/>
      <c r="P16" s="159" t="str">
        <f t="shared" ref="P16" si="22">IF(O17="","",(O16*N16+O17*N17)/100)</f>
        <v/>
      </c>
      <c r="Q16" s="160">
        <f>IF(P16="",0,P16)</f>
        <v>0</v>
      </c>
      <c r="R16" s="160">
        <v>3</v>
      </c>
      <c r="S16" s="161" t="str">
        <f t="shared" ref="S16" si="23">IF(P16="","",IF(P16&gt;=10,"'Module' aquis","'Module' non aquis"))</f>
        <v/>
      </c>
      <c r="T16" s="155" t="str">
        <f>IF(P16="","",IF(P18="","",IF((Q16*R16+Q18*R18)/SUM(R16:R19)&gt;=10,"'Unité' aquise","'Unité' non aquise")))</f>
        <v/>
      </c>
    </row>
    <row r="17" spans="1:20" ht="24.95" customHeight="1" thickBot="1">
      <c r="A17" s="168"/>
      <c r="B17" s="125"/>
      <c r="C17" s="7" t="s">
        <v>2</v>
      </c>
      <c r="D17" s="46">
        <v>67</v>
      </c>
      <c r="E17" s="9"/>
      <c r="F17" s="127"/>
      <c r="G17" s="129"/>
      <c r="H17" s="129"/>
      <c r="I17" s="131"/>
      <c r="J17" s="156"/>
      <c r="K17" s="41"/>
      <c r="L17" s="133"/>
      <c r="M17" s="7" t="s">
        <v>2</v>
      </c>
      <c r="N17" s="46">
        <v>67</v>
      </c>
      <c r="O17" s="9"/>
      <c r="P17" s="127"/>
      <c r="Q17" s="129"/>
      <c r="R17" s="129"/>
      <c r="S17" s="131"/>
      <c r="T17" s="156"/>
    </row>
    <row r="18" spans="1:20" ht="24.95" customHeight="1" thickTop="1">
      <c r="A18" s="168"/>
      <c r="B18" s="205" t="s">
        <v>142</v>
      </c>
      <c r="C18" s="47" t="s">
        <v>5</v>
      </c>
      <c r="D18" s="11">
        <v>33</v>
      </c>
      <c r="E18" s="12"/>
      <c r="F18" s="207" t="str">
        <f t="shared" ref="F18" si="24">IF(E19="","",(E18*D18+E19*D19)/100)</f>
        <v/>
      </c>
      <c r="G18" s="209">
        <f>IF(F18="",0,F18)</f>
        <v>0</v>
      </c>
      <c r="H18" s="209">
        <v>3</v>
      </c>
      <c r="I18" s="211" t="str">
        <f t="shared" ref="I18" si="25">IF(F18="","",IF(F18&gt;=10,"'Module' aquis","'Module' non aquis"))</f>
        <v/>
      </c>
      <c r="J18" s="156"/>
      <c r="K18" s="41"/>
      <c r="L18" s="205" t="s">
        <v>158</v>
      </c>
      <c r="M18" s="47" t="s">
        <v>5</v>
      </c>
      <c r="N18" s="11">
        <v>33</v>
      </c>
      <c r="O18" s="12"/>
      <c r="P18" s="207" t="str">
        <f t="shared" ref="P18" si="26">IF(O19="","",(O18*N18+O19*N19)/100)</f>
        <v/>
      </c>
      <c r="Q18" s="209">
        <f>IF(P18="",0,P18)</f>
        <v>0</v>
      </c>
      <c r="R18" s="209">
        <v>2</v>
      </c>
      <c r="S18" s="211" t="str">
        <f t="shared" ref="S18" si="27">IF(P18="","",IF(P18&gt;=10,"'Module' aquis","'Module' non aquis"))</f>
        <v/>
      </c>
      <c r="T18" s="156"/>
    </row>
    <row r="19" spans="1:20" ht="24.95" customHeight="1" thickBot="1">
      <c r="A19" s="168"/>
      <c r="B19" s="206"/>
      <c r="C19" s="49" t="s">
        <v>2</v>
      </c>
      <c r="D19" s="56">
        <v>67</v>
      </c>
      <c r="E19" s="58"/>
      <c r="F19" s="208"/>
      <c r="G19" s="210"/>
      <c r="H19" s="210"/>
      <c r="I19" s="212"/>
      <c r="J19" s="156"/>
      <c r="K19" s="41"/>
      <c r="L19" s="206"/>
      <c r="M19" s="49" t="s">
        <v>2</v>
      </c>
      <c r="N19" s="56">
        <v>67</v>
      </c>
      <c r="O19" s="58"/>
      <c r="P19" s="208"/>
      <c r="Q19" s="210"/>
      <c r="R19" s="210"/>
      <c r="S19" s="212"/>
      <c r="T19" s="156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IFERROR(SUM(P4:P19)*(Q4*R4+Q6*R6+Q8*R8+Q10*R10+Q12*R12+Q14*R14+Q16*R16+Q18*R18)/(SUM(P4:P19)*SUM(R4:R19)),"")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A12:A15"/>
    <mergeCell ref="D4:D5"/>
    <mergeCell ref="E4:E5"/>
    <mergeCell ref="F4:F5"/>
    <mergeCell ref="B12:B13"/>
    <mergeCell ref="F12:F13"/>
    <mergeCell ref="G12:G13"/>
    <mergeCell ref="H12:H13"/>
    <mergeCell ref="I12:I13"/>
    <mergeCell ref="T8:T11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1"/>
    <mergeCell ref="L8:L9"/>
    <mergeCell ref="P8:P9"/>
    <mergeCell ref="Q8:Q9"/>
    <mergeCell ref="R8:R9"/>
    <mergeCell ref="S8:S9"/>
    <mergeCell ref="Q6:Q7"/>
    <mergeCell ref="R6:R7"/>
    <mergeCell ref="S6:S7"/>
    <mergeCell ref="T6:T7"/>
    <mergeCell ref="A8:A11"/>
    <mergeCell ref="B8:B9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S10:S11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I4:I19 S4:S19">
    <cfRule type="cellIs" dxfId="85" priority="7" operator="equal">
      <formula>"'Module' aquis"</formula>
    </cfRule>
    <cfRule type="cellIs" dxfId="84" priority="8" operator="equal">
      <formula>"'Module' non aquis"</formula>
    </cfRule>
  </conditionalFormatting>
  <conditionalFormatting sqref="J12:J19 J4:J8 T4:T19">
    <cfRule type="cellIs" dxfId="83" priority="5" operator="equal">
      <formula>"'Unité' aquise"</formula>
    </cfRule>
    <cfRule type="cellIs" dxfId="82" priority="6" operator="equal">
      <formula>"'Unité' non aquise"</formula>
    </cfRule>
  </conditionalFormatting>
  <conditionalFormatting sqref="F20:J20">
    <cfRule type="cellIs" dxfId="81" priority="3" operator="equal">
      <formula>"'Semestre 01' non aquis"</formula>
    </cfRule>
    <cfRule type="cellIs" dxfId="80" priority="4" operator="equal">
      <formula>"'Semstre 01' aquis"</formula>
    </cfRule>
  </conditionalFormatting>
  <conditionalFormatting sqref="P20:T20">
    <cfRule type="cellIs" dxfId="79" priority="1" operator="equal">
      <formula>"'Semestre 02' non aquis"</formula>
    </cfRule>
    <cfRule type="cellIs" dxfId="78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 J12:J19 T8:T19" formulaRange="1"/>
  </ignoredErrors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66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67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152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170</v>
      </c>
      <c r="M4" s="337" t="s">
        <v>171</v>
      </c>
      <c r="N4" s="261"/>
      <c r="O4" s="334"/>
      <c r="P4" s="255" t="str">
        <f>IF(O4="","",O4)</f>
        <v/>
      </c>
      <c r="Q4" s="160">
        <f>IF(P4="",0,P4)</f>
        <v>0</v>
      </c>
      <c r="R4" s="160">
        <v>17</v>
      </c>
      <c r="S4" s="262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243"/>
      <c r="M5" s="338"/>
      <c r="N5" s="256"/>
      <c r="O5" s="335"/>
      <c r="P5" s="257"/>
      <c r="Q5" s="152"/>
      <c r="R5" s="192"/>
      <c r="S5" s="259"/>
      <c r="T5" s="156"/>
    </row>
    <row r="6" spans="1:20" ht="24.95" customHeight="1" thickTop="1" thickBot="1">
      <c r="A6" s="173" t="s">
        <v>9</v>
      </c>
      <c r="B6" s="188" t="s">
        <v>178</v>
      </c>
      <c r="C6" s="22" t="s">
        <v>5</v>
      </c>
      <c r="D6" s="23">
        <v>33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43"/>
      <c r="M6" s="338"/>
      <c r="N6" s="256"/>
      <c r="O6" s="335"/>
      <c r="P6" s="257"/>
      <c r="Q6" s="141">
        <f>IF(P6="",0,P6)</f>
        <v>0</v>
      </c>
      <c r="R6" s="192"/>
      <c r="S6" s="259"/>
      <c r="T6" s="156"/>
    </row>
    <row r="7" spans="1:20" ht="24.95" customHeight="1" thickTop="1" thickBot="1">
      <c r="A7" s="174"/>
      <c r="B7" s="189"/>
      <c r="C7" s="56" t="s">
        <v>2</v>
      </c>
      <c r="D7" s="57">
        <v>67</v>
      </c>
      <c r="E7" s="58"/>
      <c r="F7" s="172"/>
      <c r="G7" s="165"/>
      <c r="H7" s="165"/>
      <c r="I7" s="166"/>
      <c r="J7" s="123"/>
      <c r="K7" s="41"/>
      <c r="L7" s="243"/>
      <c r="M7" s="338"/>
      <c r="N7" s="256"/>
      <c r="O7" s="335"/>
      <c r="P7" s="257"/>
      <c r="Q7" s="165"/>
      <c r="R7" s="192"/>
      <c r="S7" s="259"/>
      <c r="T7" s="156"/>
    </row>
    <row r="8" spans="1:20" ht="24.95" customHeight="1" thickTop="1">
      <c r="A8" s="167" t="s">
        <v>136</v>
      </c>
      <c r="B8" s="164" t="s">
        <v>173</v>
      </c>
      <c r="C8" s="4" t="s">
        <v>5</v>
      </c>
      <c r="D8" s="5">
        <v>33</v>
      </c>
      <c r="E8" s="6"/>
      <c r="F8" s="159" t="str">
        <f t="shared" ref="F8" si="2">IF(E9="","",(E8*D8+E9*D9)/100)</f>
        <v/>
      </c>
      <c r="G8" s="160">
        <f>IF(F8="",0,F8)</f>
        <v>0</v>
      </c>
      <c r="H8" s="160">
        <v>2</v>
      </c>
      <c r="I8" s="161" t="str">
        <f t="shared" ref="I8" si="3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243"/>
      <c r="M8" s="338"/>
      <c r="N8" s="256"/>
      <c r="O8" s="335"/>
      <c r="P8" s="257"/>
      <c r="Q8" s="160">
        <f>IF(P8="",0,P8)</f>
        <v>0</v>
      </c>
      <c r="R8" s="192"/>
      <c r="S8" s="259"/>
      <c r="T8" s="156"/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243"/>
      <c r="M9" s="338"/>
      <c r="N9" s="256"/>
      <c r="O9" s="335"/>
      <c r="P9" s="257"/>
      <c r="Q9" s="129"/>
      <c r="R9" s="192"/>
      <c r="S9" s="259"/>
      <c r="T9" s="156"/>
    </row>
    <row r="10" spans="1:20" ht="24.95" customHeight="1" thickTop="1">
      <c r="A10" s="168"/>
      <c r="B10" s="148" t="s">
        <v>172</v>
      </c>
      <c r="C10" s="10" t="s">
        <v>5</v>
      </c>
      <c r="D10" s="11">
        <v>33</v>
      </c>
      <c r="E10" s="12"/>
      <c r="F10" s="109" t="str">
        <f t="shared" ref="F10" si="4">IF(E11="","",(E10*D10+E11*D11)/100)</f>
        <v/>
      </c>
      <c r="G10" s="102">
        <f>IF(F10="",0,F10)</f>
        <v>0</v>
      </c>
      <c r="H10" s="102">
        <v>3</v>
      </c>
      <c r="I10" s="112" t="str">
        <f t="shared" ref="I10" si="5">IF(F10="","",IF(F10&gt;=10,"'Module' aquis","'Module' non aquis"))</f>
        <v/>
      </c>
      <c r="J10" s="156"/>
      <c r="K10" s="41"/>
      <c r="L10" s="243"/>
      <c r="M10" s="338"/>
      <c r="N10" s="256"/>
      <c r="O10" s="335"/>
      <c r="P10" s="257"/>
      <c r="Q10" s="102">
        <f>IF(P10="",0,P10)</f>
        <v>0</v>
      </c>
      <c r="R10" s="192"/>
      <c r="S10" s="259"/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243"/>
      <c r="M11" s="338"/>
      <c r="N11" s="256"/>
      <c r="O11" s="335"/>
      <c r="P11" s="257"/>
      <c r="Q11" s="165"/>
      <c r="R11" s="192"/>
      <c r="S11" s="259"/>
      <c r="T11" s="156"/>
    </row>
    <row r="12" spans="1:20" ht="24.95" customHeight="1" thickTop="1">
      <c r="A12" s="196" t="s">
        <v>137</v>
      </c>
      <c r="B12" s="190" t="s">
        <v>174</v>
      </c>
      <c r="C12" s="53" t="s">
        <v>5</v>
      </c>
      <c r="D12" s="54">
        <v>33</v>
      </c>
      <c r="E12" s="55"/>
      <c r="F12" s="191" t="str">
        <f t="shared" ref="F12" si="6">IF(E13="","",(E12*D12+E13*D13)/100)</f>
        <v/>
      </c>
      <c r="G12" s="192">
        <f>IF(F12="",0,F12)</f>
        <v>0</v>
      </c>
      <c r="H12" s="192">
        <v>2</v>
      </c>
      <c r="I12" s="193" t="str">
        <f t="shared" ref="I12" si="7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243"/>
      <c r="M12" s="338"/>
      <c r="N12" s="256"/>
      <c r="O12" s="335"/>
      <c r="P12" s="257"/>
      <c r="Q12" s="192">
        <f>IF(P12="",0,P12)</f>
        <v>0</v>
      </c>
      <c r="R12" s="192"/>
      <c r="S12" s="259"/>
      <c r="T12" s="156"/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243"/>
      <c r="M13" s="338"/>
      <c r="N13" s="256"/>
      <c r="O13" s="335"/>
      <c r="P13" s="257"/>
      <c r="Q13" s="192"/>
      <c r="R13" s="192"/>
      <c r="S13" s="259"/>
      <c r="T13" s="156"/>
    </row>
    <row r="14" spans="1:20" ht="24.95" customHeight="1" thickTop="1">
      <c r="A14" s="196"/>
      <c r="B14" s="148" t="s">
        <v>175</v>
      </c>
      <c r="C14" s="10" t="s">
        <v>5</v>
      </c>
      <c r="D14" s="11">
        <v>33</v>
      </c>
      <c r="E14" s="12"/>
      <c r="F14" s="109" t="str">
        <f t="shared" ref="F14" si="8">IF(E15="","",(E14*D14+E15*D15)/100)</f>
        <v/>
      </c>
      <c r="G14" s="102">
        <f>IF(F14="",0,F14)</f>
        <v>0</v>
      </c>
      <c r="H14" s="102">
        <v>2</v>
      </c>
      <c r="I14" s="112" t="str">
        <f t="shared" ref="I14" si="9">IF(F14="","",IF(F14&gt;=10,"'Module' aquis","'Module' non aquis"))</f>
        <v/>
      </c>
      <c r="J14" s="195"/>
      <c r="K14" s="41"/>
      <c r="L14" s="243"/>
      <c r="M14" s="338"/>
      <c r="N14" s="256"/>
      <c r="O14" s="335"/>
      <c r="P14" s="257"/>
      <c r="Q14" s="102">
        <f>IF(P14="",0,P14)</f>
        <v>0</v>
      </c>
      <c r="R14" s="192"/>
      <c r="S14" s="259"/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243"/>
      <c r="M15" s="338"/>
      <c r="N15" s="256"/>
      <c r="O15" s="335"/>
      <c r="P15" s="257"/>
      <c r="Q15" s="111"/>
      <c r="R15" s="192"/>
      <c r="S15" s="259"/>
      <c r="T15" s="156"/>
    </row>
    <row r="16" spans="1:20" ht="24.95" customHeight="1" thickTop="1">
      <c r="A16" s="167" t="s">
        <v>11</v>
      </c>
      <c r="B16" s="164" t="s">
        <v>176</v>
      </c>
      <c r="C16" s="4" t="s">
        <v>5</v>
      </c>
      <c r="D16" s="4">
        <v>33</v>
      </c>
      <c r="E16" s="6"/>
      <c r="F16" s="159" t="str">
        <f t="shared" ref="F16" si="10">IF(E17="","",(E16*D16+E17*D17)/100)</f>
        <v/>
      </c>
      <c r="G16" s="160">
        <f>IF(F16="",0,F16)</f>
        <v>0</v>
      </c>
      <c r="H16" s="160">
        <v>3</v>
      </c>
      <c r="I16" s="161" t="str">
        <f t="shared" ref="I16" si="1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243"/>
      <c r="M16" s="338"/>
      <c r="N16" s="256"/>
      <c r="O16" s="335"/>
      <c r="P16" s="257"/>
      <c r="Q16" s="160">
        <f>IF(P16="",0,P16)</f>
        <v>0</v>
      </c>
      <c r="R16" s="192"/>
      <c r="S16" s="259"/>
      <c r="T16" s="156"/>
    </row>
    <row r="17" spans="1:20" ht="24.95" customHeight="1" thickBot="1">
      <c r="A17" s="168"/>
      <c r="B17" s="125"/>
      <c r="C17" s="7" t="s">
        <v>2</v>
      </c>
      <c r="D17" s="46">
        <v>67</v>
      </c>
      <c r="E17" s="9"/>
      <c r="F17" s="127"/>
      <c r="G17" s="129"/>
      <c r="H17" s="129"/>
      <c r="I17" s="131"/>
      <c r="J17" s="156"/>
      <c r="K17" s="41"/>
      <c r="L17" s="243"/>
      <c r="M17" s="338"/>
      <c r="N17" s="256"/>
      <c r="O17" s="335"/>
      <c r="P17" s="257"/>
      <c r="Q17" s="129"/>
      <c r="R17" s="192"/>
      <c r="S17" s="259"/>
      <c r="T17" s="156"/>
    </row>
    <row r="18" spans="1:20" ht="24.95" customHeight="1" thickTop="1">
      <c r="A18" s="168"/>
      <c r="B18" s="205" t="s">
        <v>177</v>
      </c>
      <c r="C18" s="47" t="s">
        <v>5</v>
      </c>
      <c r="D18" s="11">
        <v>33</v>
      </c>
      <c r="E18" s="12"/>
      <c r="F18" s="207" t="str">
        <f t="shared" ref="F18" si="12">IF(E19="","",(E18*D18+E19*D19)/100)</f>
        <v/>
      </c>
      <c r="G18" s="209">
        <f>IF(F18="",0,F18)</f>
        <v>0</v>
      </c>
      <c r="H18" s="209">
        <v>2</v>
      </c>
      <c r="I18" s="211" t="str">
        <f t="shared" ref="I18" si="13">IF(F18="","",IF(F18&gt;=10,"'Module' aquis","'Module' non aquis"))</f>
        <v/>
      </c>
      <c r="J18" s="156"/>
      <c r="K18" s="41"/>
      <c r="L18" s="243"/>
      <c r="M18" s="338"/>
      <c r="N18" s="256"/>
      <c r="O18" s="335"/>
      <c r="P18" s="257"/>
      <c r="Q18" s="209">
        <f>IF(P18="",0,P18)</f>
        <v>0</v>
      </c>
      <c r="R18" s="192"/>
      <c r="S18" s="259"/>
      <c r="T18" s="156"/>
    </row>
    <row r="19" spans="1:20" ht="24.95" customHeight="1" thickBot="1">
      <c r="A19" s="168"/>
      <c r="B19" s="206"/>
      <c r="C19" s="49" t="s">
        <v>2</v>
      </c>
      <c r="D19" s="56">
        <v>67</v>
      </c>
      <c r="E19" s="58"/>
      <c r="F19" s="208"/>
      <c r="G19" s="210"/>
      <c r="H19" s="210"/>
      <c r="I19" s="212"/>
      <c r="J19" s="156"/>
      <c r="K19" s="41"/>
      <c r="L19" s="154"/>
      <c r="M19" s="339"/>
      <c r="N19" s="242"/>
      <c r="O19" s="336"/>
      <c r="P19" s="208"/>
      <c r="Q19" s="210"/>
      <c r="R19" s="152"/>
      <c r="S19" s="212"/>
      <c r="T19" s="157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IFERROR(P4*(O4*R4)/(P4*R4),"")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82">
    <mergeCell ref="A4:A5"/>
    <mergeCell ref="B4:B5"/>
    <mergeCell ref="T4:T19"/>
    <mergeCell ref="B20:C20"/>
    <mergeCell ref="D20:E20"/>
    <mergeCell ref="F20:J20"/>
    <mergeCell ref="L20:M20"/>
    <mergeCell ref="N20:O20"/>
    <mergeCell ref="P20:T20"/>
    <mergeCell ref="B18:B19"/>
    <mergeCell ref="F18:F19"/>
    <mergeCell ref="G18:G19"/>
    <mergeCell ref="H18:H19"/>
    <mergeCell ref="I18:I19"/>
    <mergeCell ref="Q18:Q19"/>
    <mergeCell ref="J16:J19"/>
    <mergeCell ref="B14:B15"/>
    <mergeCell ref="F14:F15"/>
    <mergeCell ref="G14:G15"/>
    <mergeCell ref="H14:H15"/>
    <mergeCell ref="I14:I15"/>
    <mergeCell ref="A16:A19"/>
    <mergeCell ref="B16:B17"/>
    <mergeCell ref="F16:F17"/>
    <mergeCell ref="G16:G17"/>
    <mergeCell ref="H16:H17"/>
    <mergeCell ref="Q8:Q9"/>
    <mergeCell ref="G4:G5"/>
    <mergeCell ref="Q14:Q15"/>
    <mergeCell ref="J12:J15"/>
    <mergeCell ref="Q12:Q13"/>
    <mergeCell ref="O4:O19"/>
    <mergeCell ref="P4:P19"/>
    <mergeCell ref="J4:J5"/>
    <mergeCell ref="M4:N19"/>
    <mergeCell ref="I16:I17"/>
    <mergeCell ref="H4:H5"/>
    <mergeCell ref="I4:I5"/>
    <mergeCell ref="Q16:Q17"/>
    <mergeCell ref="L4:L19"/>
    <mergeCell ref="J6:J7"/>
    <mergeCell ref="Q4:Q5"/>
    <mergeCell ref="R4:R19"/>
    <mergeCell ref="A12:A15"/>
    <mergeCell ref="B12:B13"/>
    <mergeCell ref="F12:F13"/>
    <mergeCell ref="G12:G13"/>
    <mergeCell ref="H12:H13"/>
    <mergeCell ref="I12:I13"/>
    <mergeCell ref="B10:B11"/>
    <mergeCell ref="F10:F11"/>
    <mergeCell ref="G10:G11"/>
    <mergeCell ref="H10:H11"/>
    <mergeCell ref="I10:I11"/>
    <mergeCell ref="Q10:Q11"/>
    <mergeCell ref="J8:J11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S4:S19"/>
    <mergeCell ref="Q6:Q7"/>
    <mergeCell ref="A8:A11"/>
    <mergeCell ref="B8:B9"/>
  </mergeCells>
  <conditionalFormatting sqref="I4:I19 S4">
    <cfRule type="cellIs" dxfId="77" priority="25" operator="equal">
      <formula>"'Module' aquis"</formula>
    </cfRule>
    <cfRule type="cellIs" dxfId="76" priority="26" operator="equal">
      <formula>"'Module' non aquis"</formula>
    </cfRule>
  </conditionalFormatting>
  <conditionalFormatting sqref="J12:J19 J4:J8 T4">
    <cfRule type="cellIs" dxfId="75" priority="23" operator="equal">
      <formula>"'Unité' aquise"</formula>
    </cfRule>
    <cfRule type="cellIs" dxfId="74" priority="24" operator="equal">
      <formula>"'Unité' non aquise"</formula>
    </cfRule>
  </conditionalFormatting>
  <conditionalFormatting sqref="F20:J20">
    <cfRule type="cellIs" dxfId="73" priority="21" operator="equal">
      <formula>"'Semestre 01' non aquis"</formula>
    </cfRule>
    <cfRule type="cellIs" dxfId="72" priority="22" operator="equal">
      <formula>"'Semstre 01' aquis"</formula>
    </cfRule>
  </conditionalFormatting>
  <conditionalFormatting sqref="P20:T20">
    <cfRule type="cellIs" dxfId="71" priority="19" operator="equal">
      <formula>"'Semestre 02' non aquis"</formula>
    </cfRule>
    <cfRule type="cellIs" dxfId="70" priority="20" operator="equal">
      <formula>"'Semstre 02' aquis"</formula>
    </cfRule>
  </conditionalFormatting>
  <conditionalFormatting sqref="S4:S19">
    <cfRule type="cellIs" dxfId="69" priority="17" operator="equal">
      <formula>"'Module' aquis"</formula>
    </cfRule>
    <cfRule type="cellIs" dxfId="68" priority="18" operator="equal">
      <formula>"'Module' non aquis"</formula>
    </cfRule>
  </conditionalFormatting>
  <conditionalFormatting sqref="T4:T19">
    <cfRule type="cellIs" dxfId="67" priority="15" operator="equal">
      <formula>"'Unité' aquise"</formula>
    </cfRule>
    <cfRule type="cellIs" dxfId="66" priority="16" operator="equal">
      <formula>"'Unité' non aquise"</formula>
    </cfRule>
  </conditionalFormatting>
  <conditionalFormatting sqref="P20:T20">
    <cfRule type="cellIs" dxfId="65" priority="13" operator="equal">
      <formula>"'Semestre 02' non aquis"</formula>
    </cfRule>
    <cfRule type="cellIs" dxfId="64" priority="14" operator="equal">
      <formula>"'Semstre 02' aquis"</formula>
    </cfRule>
  </conditionalFormatting>
  <conditionalFormatting sqref="S4:S19">
    <cfRule type="cellIs" dxfId="63" priority="11" operator="equal">
      <formula>"'Module' aquis"</formula>
    </cfRule>
    <cfRule type="cellIs" dxfId="62" priority="12" operator="equal">
      <formula>"'Module' non aquis"</formula>
    </cfRule>
  </conditionalFormatting>
  <conditionalFormatting sqref="T4:T19">
    <cfRule type="cellIs" dxfId="61" priority="9" operator="equal">
      <formula>"'Unité' aquise"</formula>
    </cfRule>
    <cfRule type="cellIs" dxfId="60" priority="10" operator="equal">
      <formula>"'Unité' non aquise"</formula>
    </cfRule>
  </conditionalFormatting>
  <conditionalFormatting sqref="P20:T20">
    <cfRule type="cellIs" dxfId="59" priority="7" operator="equal">
      <formula>"'Semestre 02' non aquis"</formula>
    </cfRule>
    <cfRule type="cellIs" dxfId="58" priority="8" operator="equal">
      <formula>"'Semstre 02' aquis"</formula>
    </cfRule>
  </conditionalFormatting>
  <conditionalFormatting sqref="S4">
    <cfRule type="cellIs" dxfId="57" priority="5" operator="equal">
      <formula>"'Module' aquis"</formula>
    </cfRule>
    <cfRule type="cellIs" dxfId="56" priority="6" operator="equal">
      <formula>"'Module' non aquis"</formula>
    </cfRule>
  </conditionalFormatting>
  <conditionalFormatting sqref="T4">
    <cfRule type="cellIs" dxfId="55" priority="3" operator="equal">
      <formula>"'Unité' aquise"</formula>
    </cfRule>
    <cfRule type="cellIs" dxfId="54" priority="4" operator="equal">
      <formula>"'Unité' non aquise"</formula>
    </cfRule>
  </conditionalFormatting>
  <conditionalFormatting sqref="P20:T20">
    <cfRule type="cellIs" dxfId="53" priority="1" operator="equal">
      <formula>"'Semestre 02' non aquis"</formula>
    </cfRule>
    <cfRule type="cellIs" dxfId="52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66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67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169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170</v>
      </c>
      <c r="M4" s="337" t="s">
        <v>171</v>
      </c>
      <c r="N4" s="261"/>
      <c r="O4" s="334"/>
      <c r="P4" s="255" t="str">
        <f>IF(O4="","",O4)</f>
        <v/>
      </c>
      <c r="Q4" s="160">
        <f>IF(P4="",0,P4)</f>
        <v>0</v>
      </c>
      <c r="R4" s="160">
        <v>17</v>
      </c>
      <c r="S4" s="262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243"/>
      <c r="M5" s="338"/>
      <c r="N5" s="256"/>
      <c r="O5" s="335"/>
      <c r="P5" s="257"/>
      <c r="Q5" s="152"/>
      <c r="R5" s="192"/>
      <c r="S5" s="259"/>
      <c r="T5" s="156"/>
    </row>
    <row r="6" spans="1:20" ht="24.95" customHeight="1" thickTop="1" thickBot="1">
      <c r="A6" s="173" t="s">
        <v>9</v>
      </c>
      <c r="B6" s="188" t="s">
        <v>178</v>
      </c>
      <c r="C6" s="22" t="s">
        <v>5</v>
      </c>
      <c r="D6" s="23">
        <v>33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43"/>
      <c r="M6" s="338"/>
      <c r="N6" s="256"/>
      <c r="O6" s="335"/>
      <c r="P6" s="257"/>
      <c r="Q6" s="141">
        <f>IF(P6="",0,P6)</f>
        <v>0</v>
      </c>
      <c r="R6" s="192"/>
      <c r="S6" s="259"/>
      <c r="T6" s="156"/>
    </row>
    <row r="7" spans="1:20" ht="24.95" customHeight="1" thickTop="1" thickBot="1">
      <c r="A7" s="174"/>
      <c r="B7" s="189"/>
      <c r="C7" s="56" t="s">
        <v>2</v>
      </c>
      <c r="D7" s="57">
        <v>67</v>
      </c>
      <c r="E7" s="58"/>
      <c r="F7" s="172"/>
      <c r="G7" s="165"/>
      <c r="H7" s="165"/>
      <c r="I7" s="166"/>
      <c r="J7" s="123"/>
      <c r="K7" s="41"/>
      <c r="L7" s="243"/>
      <c r="M7" s="338"/>
      <c r="N7" s="256"/>
      <c r="O7" s="335"/>
      <c r="P7" s="257"/>
      <c r="Q7" s="165"/>
      <c r="R7" s="192"/>
      <c r="S7" s="259"/>
      <c r="T7" s="156"/>
    </row>
    <row r="8" spans="1:20" ht="24.95" customHeight="1" thickTop="1">
      <c r="A8" s="167" t="s">
        <v>136</v>
      </c>
      <c r="B8" s="164" t="s">
        <v>222</v>
      </c>
      <c r="C8" s="4" t="s">
        <v>5</v>
      </c>
      <c r="D8" s="5">
        <v>33</v>
      </c>
      <c r="E8" s="6"/>
      <c r="F8" s="159" t="str">
        <f t="shared" ref="F8" si="2">IF(E9="","",(E8*D8+E9*D9)/100)</f>
        <v/>
      </c>
      <c r="G8" s="160">
        <f>IF(F8="",0,F8)</f>
        <v>0</v>
      </c>
      <c r="H8" s="160">
        <v>3</v>
      </c>
      <c r="I8" s="161" t="str">
        <f t="shared" ref="I8" si="3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243"/>
      <c r="M8" s="338"/>
      <c r="N8" s="256"/>
      <c r="O8" s="335"/>
      <c r="P8" s="257"/>
      <c r="Q8" s="160">
        <f>IF(P8="",0,P8)</f>
        <v>0</v>
      </c>
      <c r="R8" s="192"/>
      <c r="S8" s="259"/>
      <c r="T8" s="156"/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243"/>
      <c r="M9" s="338"/>
      <c r="N9" s="256"/>
      <c r="O9" s="335"/>
      <c r="P9" s="257"/>
      <c r="Q9" s="129"/>
      <c r="R9" s="192"/>
      <c r="S9" s="259"/>
      <c r="T9" s="156"/>
    </row>
    <row r="10" spans="1:20" ht="24.95" customHeight="1" thickTop="1">
      <c r="A10" s="168"/>
      <c r="B10" s="148" t="s">
        <v>167</v>
      </c>
      <c r="C10" s="10" t="s">
        <v>5</v>
      </c>
      <c r="D10" s="11">
        <v>33</v>
      </c>
      <c r="E10" s="12"/>
      <c r="F10" s="109" t="str">
        <f t="shared" ref="F10" si="4">IF(E11="","",(E10*D10+E11*D11)/100)</f>
        <v/>
      </c>
      <c r="G10" s="102">
        <f>IF(F10="",0,F10)</f>
        <v>0</v>
      </c>
      <c r="H10" s="102">
        <v>2</v>
      </c>
      <c r="I10" s="112" t="str">
        <f t="shared" ref="I10" si="5">IF(F10="","",IF(F10&gt;=10,"'Module' aquis","'Module' non aquis"))</f>
        <v/>
      </c>
      <c r="J10" s="156"/>
      <c r="K10" s="41"/>
      <c r="L10" s="243"/>
      <c r="M10" s="338"/>
      <c r="N10" s="256"/>
      <c r="O10" s="335"/>
      <c r="P10" s="257"/>
      <c r="Q10" s="102">
        <f>IF(P10="",0,P10)</f>
        <v>0</v>
      </c>
      <c r="R10" s="192"/>
      <c r="S10" s="259"/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243"/>
      <c r="M11" s="338"/>
      <c r="N11" s="256"/>
      <c r="O11" s="335"/>
      <c r="P11" s="257"/>
      <c r="Q11" s="165"/>
      <c r="R11" s="192"/>
      <c r="S11" s="259"/>
      <c r="T11" s="156"/>
    </row>
    <row r="12" spans="1:20" ht="24.95" customHeight="1" thickTop="1">
      <c r="A12" s="196" t="s">
        <v>137</v>
      </c>
      <c r="B12" s="190" t="s">
        <v>245</v>
      </c>
      <c r="C12" s="53" t="s">
        <v>5</v>
      </c>
      <c r="D12" s="54">
        <v>33</v>
      </c>
      <c r="E12" s="55"/>
      <c r="F12" s="191" t="str">
        <f t="shared" ref="F12" si="6">IF(E13="","",(E12*D12+E13*D13)/100)</f>
        <v/>
      </c>
      <c r="G12" s="192">
        <f>IF(F12="",0,F12)</f>
        <v>0</v>
      </c>
      <c r="H12" s="192">
        <v>2</v>
      </c>
      <c r="I12" s="193" t="str">
        <f t="shared" ref="I12" si="7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243"/>
      <c r="M12" s="338"/>
      <c r="N12" s="256"/>
      <c r="O12" s="335"/>
      <c r="P12" s="257"/>
      <c r="Q12" s="192">
        <f>IF(P12="",0,P12)</f>
        <v>0</v>
      </c>
      <c r="R12" s="192"/>
      <c r="S12" s="259"/>
      <c r="T12" s="156"/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243"/>
      <c r="M13" s="338"/>
      <c r="N13" s="256"/>
      <c r="O13" s="335"/>
      <c r="P13" s="257"/>
      <c r="Q13" s="192"/>
      <c r="R13" s="192"/>
      <c r="S13" s="259"/>
      <c r="T13" s="156"/>
    </row>
    <row r="14" spans="1:20" ht="24.95" customHeight="1" thickTop="1">
      <c r="A14" s="196"/>
      <c r="B14" s="148" t="s">
        <v>246</v>
      </c>
      <c r="C14" s="10" t="s">
        <v>5</v>
      </c>
      <c r="D14" s="11">
        <v>33</v>
      </c>
      <c r="E14" s="12"/>
      <c r="F14" s="109" t="str">
        <f t="shared" ref="F14" si="8">IF(E15="","",(E14*D14+E15*D15)/100)</f>
        <v/>
      </c>
      <c r="G14" s="102">
        <f>IF(F14="",0,F14)</f>
        <v>0</v>
      </c>
      <c r="H14" s="102">
        <v>2</v>
      </c>
      <c r="I14" s="112" t="str">
        <f t="shared" ref="I14" si="9">IF(F14="","",IF(F14&gt;=10,"'Module' aquis","'Module' non aquis"))</f>
        <v/>
      </c>
      <c r="J14" s="195"/>
      <c r="K14" s="41"/>
      <c r="L14" s="243"/>
      <c r="M14" s="338"/>
      <c r="N14" s="256"/>
      <c r="O14" s="335"/>
      <c r="P14" s="257"/>
      <c r="Q14" s="102">
        <f>IF(P14="",0,P14)</f>
        <v>0</v>
      </c>
      <c r="R14" s="192"/>
      <c r="S14" s="259"/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243"/>
      <c r="M15" s="338"/>
      <c r="N15" s="256"/>
      <c r="O15" s="335"/>
      <c r="P15" s="257"/>
      <c r="Q15" s="111"/>
      <c r="R15" s="192"/>
      <c r="S15" s="259"/>
      <c r="T15" s="156"/>
    </row>
    <row r="16" spans="1:20" ht="24.95" customHeight="1" thickTop="1">
      <c r="A16" s="167" t="s">
        <v>11</v>
      </c>
      <c r="B16" s="164" t="s">
        <v>247</v>
      </c>
      <c r="C16" s="4" t="s">
        <v>5</v>
      </c>
      <c r="D16" s="4">
        <v>33</v>
      </c>
      <c r="E16" s="6"/>
      <c r="F16" s="159" t="str">
        <f t="shared" ref="F16" si="10">IF(E17="","",(E16*D16+E17*D17)/100)</f>
        <v/>
      </c>
      <c r="G16" s="160">
        <f>IF(F16="",0,F16)</f>
        <v>0</v>
      </c>
      <c r="H16" s="160">
        <v>3</v>
      </c>
      <c r="I16" s="161" t="str">
        <f t="shared" ref="I16" si="1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243"/>
      <c r="M16" s="338"/>
      <c r="N16" s="256"/>
      <c r="O16" s="335"/>
      <c r="P16" s="257"/>
      <c r="Q16" s="160">
        <f>IF(P16="",0,P16)</f>
        <v>0</v>
      </c>
      <c r="R16" s="192"/>
      <c r="S16" s="259"/>
      <c r="T16" s="156"/>
    </row>
    <row r="17" spans="1:20" ht="24.95" customHeight="1" thickBot="1">
      <c r="A17" s="168"/>
      <c r="B17" s="125"/>
      <c r="C17" s="7" t="s">
        <v>2</v>
      </c>
      <c r="D17" s="46">
        <v>67</v>
      </c>
      <c r="E17" s="9"/>
      <c r="F17" s="127"/>
      <c r="G17" s="129"/>
      <c r="H17" s="129"/>
      <c r="I17" s="131"/>
      <c r="J17" s="156"/>
      <c r="K17" s="41"/>
      <c r="L17" s="243"/>
      <c r="M17" s="338"/>
      <c r="N17" s="256"/>
      <c r="O17" s="335"/>
      <c r="P17" s="257"/>
      <c r="Q17" s="129"/>
      <c r="R17" s="192"/>
      <c r="S17" s="259"/>
      <c r="T17" s="156"/>
    </row>
    <row r="18" spans="1:20" ht="24.95" customHeight="1" thickTop="1">
      <c r="A18" s="168"/>
      <c r="B18" s="205" t="s">
        <v>168</v>
      </c>
      <c r="C18" s="47" t="s">
        <v>5</v>
      </c>
      <c r="D18" s="11">
        <v>33</v>
      </c>
      <c r="E18" s="12"/>
      <c r="F18" s="207" t="str">
        <f t="shared" ref="F18" si="12">IF(E19="","",(E18*D18+E19*D19)/100)</f>
        <v/>
      </c>
      <c r="G18" s="209">
        <f>IF(F18="",0,F18)</f>
        <v>0</v>
      </c>
      <c r="H18" s="209">
        <v>2</v>
      </c>
      <c r="I18" s="211" t="str">
        <f t="shared" ref="I18" si="13">IF(F18="","",IF(F18&gt;=10,"'Module' aquis","'Module' non aquis"))</f>
        <v/>
      </c>
      <c r="J18" s="156"/>
      <c r="K18" s="41"/>
      <c r="L18" s="243"/>
      <c r="M18" s="338"/>
      <c r="N18" s="256"/>
      <c r="O18" s="335"/>
      <c r="P18" s="257"/>
      <c r="Q18" s="209">
        <f>IF(P18="",0,P18)</f>
        <v>0</v>
      </c>
      <c r="R18" s="192"/>
      <c r="S18" s="259"/>
      <c r="T18" s="156"/>
    </row>
    <row r="19" spans="1:20" ht="24.95" customHeight="1" thickBot="1">
      <c r="A19" s="168"/>
      <c r="B19" s="206"/>
      <c r="C19" s="49" t="s">
        <v>2</v>
      </c>
      <c r="D19" s="56">
        <v>67</v>
      </c>
      <c r="E19" s="58"/>
      <c r="F19" s="208"/>
      <c r="G19" s="210"/>
      <c r="H19" s="210"/>
      <c r="I19" s="212"/>
      <c r="J19" s="156"/>
      <c r="K19" s="41"/>
      <c r="L19" s="154"/>
      <c r="M19" s="339"/>
      <c r="N19" s="242"/>
      <c r="O19" s="336"/>
      <c r="P19" s="208"/>
      <c r="Q19" s="210"/>
      <c r="R19" s="152"/>
      <c r="S19" s="212"/>
      <c r="T19" s="157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IFERROR(P4*(O4*R4)/(P4*R4),"")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82">
    <mergeCell ref="J16:J19"/>
    <mergeCell ref="Q16:Q17"/>
    <mergeCell ref="Q14:Q15"/>
    <mergeCell ref="J12:J15"/>
    <mergeCell ref="Q12:Q13"/>
    <mergeCell ref="L4:L19"/>
    <mergeCell ref="M4:N19"/>
    <mergeCell ref="O4:O19"/>
    <mergeCell ref="P4:P19"/>
    <mergeCell ref="Q6:Q7"/>
    <mergeCell ref="Q10:Q11"/>
    <mergeCell ref="J8:J11"/>
    <mergeCell ref="Q8:Q9"/>
    <mergeCell ref="A12:A15"/>
    <mergeCell ref="B20:C20"/>
    <mergeCell ref="D20:E20"/>
    <mergeCell ref="F20:J20"/>
    <mergeCell ref="L20:M20"/>
    <mergeCell ref="I16:I17"/>
    <mergeCell ref="B14:B15"/>
    <mergeCell ref="F14:F15"/>
    <mergeCell ref="G14:G15"/>
    <mergeCell ref="H14:H15"/>
    <mergeCell ref="I14:I15"/>
    <mergeCell ref="A16:A19"/>
    <mergeCell ref="B16:B17"/>
    <mergeCell ref="F16:F17"/>
    <mergeCell ref="G16:G17"/>
    <mergeCell ref="H16:H17"/>
    <mergeCell ref="N20:O20"/>
    <mergeCell ref="P20:T20"/>
    <mergeCell ref="B18:B19"/>
    <mergeCell ref="F18:F19"/>
    <mergeCell ref="G18:G19"/>
    <mergeCell ref="H18:H19"/>
    <mergeCell ref="I18:I19"/>
    <mergeCell ref="Q18:Q19"/>
    <mergeCell ref="R4:R19"/>
    <mergeCell ref="S4:S19"/>
    <mergeCell ref="T4:T19"/>
    <mergeCell ref="I6:I7"/>
    <mergeCell ref="J6:J7"/>
    <mergeCell ref="Q4:Q5"/>
    <mergeCell ref="G4:G5"/>
    <mergeCell ref="H4:H5"/>
    <mergeCell ref="B12:B13"/>
    <mergeCell ref="F12:F13"/>
    <mergeCell ref="G12:G13"/>
    <mergeCell ref="H12:H13"/>
    <mergeCell ref="I12:I13"/>
    <mergeCell ref="A8:A11"/>
    <mergeCell ref="B8:B9"/>
    <mergeCell ref="F8:F9"/>
    <mergeCell ref="G8:G9"/>
    <mergeCell ref="H8:H9"/>
    <mergeCell ref="I8:I9"/>
    <mergeCell ref="B10:B11"/>
    <mergeCell ref="F10:F11"/>
    <mergeCell ref="G10:G11"/>
    <mergeCell ref="H10:H11"/>
    <mergeCell ref="I10:I11"/>
    <mergeCell ref="A6:A7"/>
    <mergeCell ref="B6:B7"/>
    <mergeCell ref="F6:F7"/>
    <mergeCell ref="G6:G7"/>
    <mergeCell ref="H6:H7"/>
    <mergeCell ref="I4:I5"/>
    <mergeCell ref="J4:J5"/>
    <mergeCell ref="A4:A5"/>
    <mergeCell ref="C4:C5"/>
    <mergeCell ref="D4:D5"/>
    <mergeCell ref="E4:E5"/>
    <mergeCell ref="F4:F5"/>
    <mergeCell ref="B4:B5"/>
    <mergeCell ref="A1:A3"/>
    <mergeCell ref="B1:T1"/>
    <mergeCell ref="B2:J2"/>
    <mergeCell ref="L2:T2"/>
    <mergeCell ref="B3:D3"/>
    <mergeCell ref="I3:J3"/>
    <mergeCell ref="L3:N3"/>
    <mergeCell ref="S3:T3"/>
  </mergeCells>
  <conditionalFormatting sqref="I4:I19 S4:S19">
    <cfRule type="cellIs" dxfId="51" priority="31" operator="equal">
      <formula>"'Module' aquis"</formula>
    </cfRule>
    <cfRule type="cellIs" dxfId="50" priority="32" operator="equal">
      <formula>"'Module' non aquis"</formula>
    </cfRule>
  </conditionalFormatting>
  <conditionalFormatting sqref="J12:J19 J4:J8 T4:T19">
    <cfRule type="cellIs" dxfId="49" priority="29" operator="equal">
      <formula>"'Unité' aquise"</formula>
    </cfRule>
    <cfRule type="cellIs" dxfId="48" priority="30" operator="equal">
      <formula>"'Unité' non aquise"</formula>
    </cfRule>
  </conditionalFormatting>
  <conditionalFormatting sqref="F20:J20">
    <cfRule type="cellIs" dxfId="47" priority="27" operator="equal">
      <formula>"'Semestre 01' non aquis"</formula>
    </cfRule>
    <cfRule type="cellIs" dxfId="46" priority="28" operator="equal">
      <formula>"'Semstre 01' aquis"</formula>
    </cfRule>
  </conditionalFormatting>
  <conditionalFormatting sqref="P20:T20">
    <cfRule type="cellIs" dxfId="45" priority="25" operator="equal">
      <formula>"'Semestre 02' non aquis"</formula>
    </cfRule>
    <cfRule type="cellIs" dxfId="44" priority="26" operator="equal">
      <formula>"'Semstre 02' aquis"</formula>
    </cfRule>
  </conditionalFormatting>
  <conditionalFormatting sqref="S4">
    <cfRule type="cellIs" dxfId="43" priority="23" operator="equal">
      <formula>"'Module' aquis"</formula>
    </cfRule>
    <cfRule type="cellIs" dxfId="42" priority="24" operator="equal">
      <formula>"'Module' non aquis"</formula>
    </cfRule>
  </conditionalFormatting>
  <conditionalFormatting sqref="T4">
    <cfRule type="cellIs" dxfId="41" priority="21" operator="equal">
      <formula>"'Unité' aquise"</formula>
    </cfRule>
    <cfRule type="cellIs" dxfId="40" priority="22" operator="equal">
      <formula>"'Unité' non aquise"</formula>
    </cfRule>
  </conditionalFormatting>
  <conditionalFormatting sqref="P20:T20">
    <cfRule type="cellIs" dxfId="39" priority="19" operator="equal">
      <formula>"'Semestre 02' non aquis"</formula>
    </cfRule>
    <cfRule type="cellIs" dxfId="38" priority="20" operator="equal">
      <formula>"'Semstre 02' aquis"</formula>
    </cfRule>
  </conditionalFormatting>
  <conditionalFormatting sqref="S4:S19">
    <cfRule type="cellIs" dxfId="37" priority="17" operator="equal">
      <formula>"'Module' aquis"</formula>
    </cfRule>
    <cfRule type="cellIs" dxfId="36" priority="18" operator="equal">
      <formula>"'Module' non aquis"</formula>
    </cfRule>
  </conditionalFormatting>
  <conditionalFormatting sqref="T4:T19">
    <cfRule type="cellIs" dxfId="35" priority="15" operator="equal">
      <formula>"'Unité' aquise"</formula>
    </cfRule>
    <cfRule type="cellIs" dxfId="34" priority="16" operator="equal">
      <formula>"'Unité' non aquise"</formula>
    </cfRule>
  </conditionalFormatting>
  <conditionalFormatting sqref="P20:T20">
    <cfRule type="cellIs" dxfId="33" priority="13" operator="equal">
      <formula>"'Semestre 02' non aquis"</formula>
    </cfRule>
    <cfRule type="cellIs" dxfId="32" priority="14" operator="equal">
      <formula>"'Semstre 02' aquis"</formula>
    </cfRule>
  </conditionalFormatting>
  <conditionalFormatting sqref="S4:S19">
    <cfRule type="cellIs" dxfId="31" priority="11" operator="equal">
      <formula>"'Module' aquis"</formula>
    </cfRule>
    <cfRule type="cellIs" dxfId="30" priority="12" operator="equal">
      <formula>"'Module' non aquis"</formula>
    </cfRule>
  </conditionalFormatting>
  <conditionalFormatting sqref="T4:T19">
    <cfRule type="cellIs" dxfId="29" priority="9" operator="equal">
      <formula>"'Unité' aquise"</formula>
    </cfRule>
    <cfRule type="cellIs" dxfId="28" priority="10" operator="equal">
      <formula>"'Unité' non aquise"</formula>
    </cfRule>
  </conditionalFormatting>
  <conditionalFormatting sqref="P20:T20">
    <cfRule type="cellIs" dxfId="27" priority="7" operator="equal">
      <formula>"'Semestre 02' non aquis"</formula>
    </cfRule>
    <cfRule type="cellIs" dxfId="26" priority="8" operator="equal">
      <formula>"'Semstre 02' aquis"</formula>
    </cfRule>
  </conditionalFormatting>
  <conditionalFormatting sqref="S4">
    <cfRule type="cellIs" dxfId="25" priority="5" operator="equal">
      <formula>"'Module' aquis"</formula>
    </cfRule>
    <cfRule type="cellIs" dxfId="24" priority="6" operator="equal">
      <formula>"'Module' non aquis"</formula>
    </cfRule>
  </conditionalFormatting>
  <conditionalFormatting sqref="T4">
    <cfRule type="cellIs" dxfId="23" priority="3" operator="equal">
      <formula>"'Unité' aquise"</formula>
    </cfRule>
    <cfRule type="cellIs" dxfId="22" priority="4" operator="equal">
      <formula>"'Unité' non aquise"</formula>
    </cfRule>
  </conditionalFormatting>
  <conditionalFormatting sqref="P20:T20">
    <cfRule type="cellIs" dxfId="21" priority="1" operator="equal">
      <formula>"'Semestre 02' non aquis"</formula>
    </cfRule>
    <cfRule type="cellIs" dxfId="20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view="pageBreakPreview" zoomScaleSheetLayoutView="100"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5.42578125" style="2" bestFit="1" customWidth="1"/>
    <col min="5" max="5" width="7.5703125" style="28" bestFit="1" customWidth="1"/>
    <col min="6" max="6" width="6.7109375" style="28" customWidth="1"/>
    <col min="7" max="7" width="12.140625" style="28" hidden="1" customWidth="1"/>
    <col min="8" max="8" width="5.425781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5.42578125" style="2" bestFit="1" customWidth="1"/>
    <col min="15" max="15" width="7.5703125" style="2" bestFit="1" customWidth="1"/>
    <col min="16" max="16" width="6.7109375" style="2" customWidth="1"/>
    <col min="17" max="17" width="11.42578125" style="2" hidden="1" customWidth="1"/>
    <col min="18" max="18" width="5.710937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144</v>
      </c>
      <c r="C4" s="160" t="s">
        <v>2</v>
      </c>
      <c r="D4" s="160">
        <v>100</v>
      </c>
      <c r="E4" s="186">
        <v>10</v>
      </c>
      <c r="F4" s="159">
        <f>IF(E4="","",(E4*D4)/100)</f>
        <v>10</v>
      </c>
      <c r="G4" s="160">
        <f>IF(F4="",0,F4)</f>
        <v>10</v>
      </c>
      <c r="H4" s="160">
        <v>1</v>
      </c>
      <c r="I4" s="161" t="str">
        <f>IF(F4="","",IF(F4&gt;=10,"'Module' aquis","'Module' non aquis"))</f>
        <v>'Module' aquis</v>
      </c>
      <c r="J4" s="155" t="str">
        <f>IF(F4="","",IF((G4*H4)/SUM(H4)&gt;=10,"'Unité' aquise","'Unité' non aquise"))</f>
        <v>'Unité' aquise</v>
      </c>
      <c r="K4" s="41"/>
      <c r="L4" s="164" t="s">
        <v>152</v>
      </c>
      <c r="M4" s="160" t="s">
        <v>2</v>
      </c>
      <c r="N4" s="160">
        <v>100</v>
      </c>
      <c r="O4" s="186">
        <v>12.5</v>
      </c>
      <c r="P4" s="159">
        <f>IF(O4="","",(O4*N4)/100)</f>
        <v>12.5</v>
      </c>
      <c r="Q4" s="160">
        <f>IF(P4="",0,P4)</f>
        <v>12.5</v>
      </c>
      <c r="R4" s="160">
        <v>1</v>
      </c>
      <c r="S4" s="161" t="str">
        <f>IF(P4="","",IF(P4&gt;=10,"'Module' aquis","'Module' non aquis"))</f>
        <v>'Module' aquis</v>
      </c>
      <c r="T4" s="155" t="str">
        <f>IF(P4="","",IF((Q4*R4)/SUM(R4)&gt;=10,"'Unité' aquise","'Unité' non aquise"))</f>
        <v>'Unité' aquise</v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150"/>
      <c r="M5" s="152"/>
      <c r="N5" s="152"/>
      <c r="O5" s="187"/>
      <c r="P5" s="151"/>
      <c r="Q5" s="152"/>
      <c r="R5" s="152"/>
      <c r="S5" s="153"/>
      <c r="T5" s="157"/>
    </row>
    <row r="6" spans="1:20" ht="24.95" customHeight="1" thickTop="1" thickBot="1">
      <c r="A6" s="173" t="s">
        <v>9</v>
      </c>
      <c r="B6" s="188" t="s">
        <v>143</v>
      </c>
      <c r="C6" s="22" t="s">
        <v>5</v>
      </c>
      <c r="D6" s="23">
        <v>33</v>
      </c>
      <c r="E6" s="24">
        <v>5</v>
      </c>
      <c r="F6" s="139">
        <f t="shared" ref="F6" si="0">IF(E7="","",(E6*D6+E7*D7)/100)</f>
        <v>8.7922000000000011</v>
      </c>
      <c r="G6" s="141">
        <f>IF(F6="",0,F6)</f>
        <v>8.7922000000000011</v>
      </c>
      <c r="H6" s="141">
        <v>2</v>
      </c>
      <c r="I6" s="142" t="str">
        <f t="shared" ref="I6" si="1">IF(F6="","",IF(F6&gt;=10,"'Module' aquis","'Module' non aquis"))</f>
        <v>'Module' non aquis</v>
      </c>
      <c r="J6" s="121" t="str">
        <f>IF(F6="","",IF((G6*H6)/SUM(H6)&gt;=10,"'Unité' aquise","'Unité' non aquise"))</f>
        <v>'Unité' non aquise</v>
      </c>
      <c r="K6" s="41"/>
      <c r="L6" s="188" t="s">
        <v>150</v>
      </c>
      <c r="M6" s="22" t="s">
        <v>5</v>
      </c>
      <c r="N6" s="23">
        <v>33</v>
      </c>
      <c r="O6" s="24">
        <v>8.67</v>
      </c>
      <c r="P6" s="139">
        <f t="shared" ref="P6" si="2">IF(O7="","",(O6*N6+O7*N7)/100)</f>
        <v>8.67</v>
      </c>
      <c r="Q6" s="141">
        <f>IF(P6="",0,P6)</f>
        <v>8.67</v>
      </c>
      <c r="R6" s="141">
        <v>2</v>
      </c>
      <c r="S6" s="142" t="str">
        <f t="shared" ref="S6" si="3">IF(P6="","",IF(P6&gt;=10,"'Module' aquis","'Module' non aquis"))</f>
        <v>'Module' non aquis</v>
      </c>
      <c r="T6" s="121" t="str">
        <f>IF(P6="","",IF((Q6*R6)/SUM(R6)&gt;=10,"'Unité' aquise","'Unité' non aquise"))</f>
        <v>'Unité' non aquise</v>
      </c>
    </row>
    <row r="7" spans="1:20" ht="24.95" customHeight="1" thickTop="1" thickBot="1">
      <c r="A7" s="174"/>
      <c r="B7" s="189"/>
      <c r="C7" s="56" t="s">
        <v>2</v>
      </c>
      <c r="D7" s="57">
        <v>67</v>
      </c>
      <c r="E7" s="58">
        <v>10.66</v>
      </c>
      <c r="F7" s="172"/>
      <c r="G7" s="165"/>
      <c r="H7" s="165"/>
      <c r="I7" s="166"/>
      <c r="J7" s="123"/>
      <c r="K7" s="41"/>
      <c r="L7" s="189"/>
      <c r="M7" s="56" t="s">
        <v>2</v>
      </c>
      <c r="N7" s="57">
        <v>67</v>
      </c>
      <c r="O7" s="58">
        <v>8.67</v>
      </c>
      <c r="P7" s="172"/>
      <c r="Q7" s="165"/>
      <c r="R7" s="165"/>
      <c r="S7" s="166"/>
      <c r="T7" s="123"/>
    </row>
    <row r="8" spans="1:20" ht="24.95" customHeight="1" thickTop="1">
      <c r="A8" s="167" t="s">
        <v>136</v>
      </c>
      <c r="B8" s="164" t="s">
        <v>135</v>
      </c>
      <c r="C8" s="4" t="s">
        <v>5</v>
      </c>
      <c r="D8" s="5">
        <v>33</v>
      </c>
      <c r="E8" s="6">
        <v>8.36</v>
      </c>
      <c r="F8" s="159">
        <f t="shared" ref="F8" si="4">IF(E9="","",(E8*D8+E9*D9)/100)</f>
        <v>8.36</v>
      </c>
      <c r="G8" s="160">
        <f>IF(F8="",0,F8)</f>
        <v>8.36</v>
      </c>
      <c r="H8" s="160">
        <v>3</v>
      </c>
      <c r="I8" s="161" t="str">
        <f t="shared" ref="I8" si="5">IF(F8="","",IF(F8&gt;=10,"'Module' aquis","'Module' non aquis"))</f>
        <v>'Module' non aquis</v>
      </c>
      <c r="J8" s="155" t="str">
        <f>IF(F8="","",IF(F10="","",IF((G8*H8+G10*H10)/SUM(H8:H11)&gt;=10,"'Unité' aquise","'Unité' non aquise")))</f>
        <v>'Unité' non aquise</v>
      </c>
      <c r="K8" s="41"/>
      <c r="L8" s="164" t="s">
        <v>145</v>
      </c>
      <c r="M8" s="4" t="s">
        <v>5</v>
      </c>
      <c r="N8" s="5">
        <v>33</v>
      </c>
      <c r="O8" s="6">
        <v>9.64</v>
      </c>
      <c r="P8" s="159">
        <f t="shared" ref="P8" si="6">IF(O9="","",(O8*N8+O9*N9)/100)</f>
        <v>9.64</v>
      </c>
      <c r="Q8" s="160">
        <f>IF(P8="",0,P8)</f>
        <v>9.64</v>
      </c>
      <c r="R8" s="160">
        <v>3</v>
      </c>
      <c r="S8" s="161" t="str">
        <f t="shared" ref="S8" si="7">IF(P8="","",IF(P8&gt;=10,"'Module' aquis","'Module' non aquis"))</f>
        <v>'Module' non aquis</v>
      </c>
      <c r="T8" s="155" t="str">
        <f>IF(P8="","",IF(P10="","",IF((Q8*R8+Q10*R10)/SUM(R8:R11)&gt;=10,"'Unité' aquise","'Unité' non aquise")))</f>
        <v>'Unité' aquise</v>
      </c>
    </row>
    <row r="9" spans="1:20" ht="24.95" customHeight="1" thickBot="1">
      <c r="A9" s="168"/>
      <c r="B9" s="125"/>
      <c r="C9" s="7" t="s">
        <v>2</v>
      </c>
      <c r="D9" s="8">
        <v>67</v>
      </c>
      <c r="E9" s="9">
        <v>8.36</v>
      </c>
      <c r="F9" s="127"/>
      <c r="G9" s="129"/>
      <c r="H9" s="129"/>
      <c r="I9" s="131"/>
      <c r="J9" s="156"/>
      <c r="K9" s="41"/>
      <c r="L9" s="125"/>
      <c r="M9" s="7" t="s">
        <v>2</v>
      </c>
      <c r="N9" s="8">
        <v>67</v>
      </c>
      <c r="O9" s="9">
        <v>9.64</v>
      </c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141</v>
      </c>
      <c r="C10" s="10" t="s">
        <v>5</v>
      </c>
      <c r="D10" s="11">
        <v>33</v>
      </c>
      <c r="E10" s="12">
        <v>8</v>
      </c>
      <c r="F10" s="109">
        <f t="shared" ref="F10" si="8">IF(E11="","",(E10*D10+E11*D11)/100)</f>
        <v>9.775500000000001</v>
      </c>
      <c r="G10" s="102">
        <f>IF(F10="",0,F10)</f>
        <v>9.775500000000001</v>
      </c>
      <c r="H10" s="102">
        <v>2</v>
      </c>
      <c r="I10" s="112" t="str">
        <f t="shared" ref="I10" si="9">IF(F10="","",IF(F10&gt;=10,"'Module' aquis","'Module' non aquis"))</f>
        <v>'Module' non aquis</v>
      </c>
      <c r="J10" s="156"/>
      <c r="K10" s="41"/>
      <c r="L10" s="148" t="s">
        <v>146</v>
      </c>
      <c r="M10" s="10" t="s">
        <v>5</v>
      </c>
      <c r="N10" s="11">
        <v>33</v>
      </c>
      <c r="O10" s="12">
        <v>11.1</v>
      </c>
      <c r="P10" s="109">
        <f t="shared" ref="P10" si="10">IF(O11="","",(O10*N10+O11*N11)/100)</f>
        <v>11.1</v>
      </c>
      <c r="Q10" s="102">
        <f>IF(P10="",0,P10)</f>
        <v>11.1</v>
      </c>
      <c r="R10" s="102">
        <v>2</v>
      </c>
      <c r="S10" s="112" t="str">
        <f t="shared" ref="S10" si="11">IF(P10="","",IF(P10&gt;=10,"'Module' aquis","'Module' non aquis"))</f>
        <v>'Module' aquis</v>
      </c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>
        <v>10.65</v>
      </c>
      <c r="F11" s="172"/>
      <c r="G11" s="165"/>
      <c r="H11" s="165"/>
      <c r="I11" s="166"/>
      <c r="J11" s="157"/>
      <c r="K11" s="41"/>
      <c r="L11" s="175"/>
      <c r="M11" s="56" t="s">
        <v>2</v>
      </c>
      <c r="N11" s="57">
        <v>67</v>
      </c>
      <c r="O11" s="58">
        <v>11.1</v>
      </c>
      <c r="P11" s="172"/>
      <c r="Q11" s="165"/>
      <c r="R11" s="165"/>
      <c r="S11" s="166"/>
      <c r="T11" s="157"/>
    </row>
    <row r="12" spans="1:20" ht="24.95" customHeight="1" thickTop="1">
      <c r="A12" s="196" t="s">
        <v>137</v>
      </c>
      <c r="B12" s="190" t="s">
        <v>140</v>
      </c>
      <c r="C12" s="53" t="s">
        <v>5</v>
      </c>
      <c r="D12" s="54">
        <v>33</v>
      </c>
      <c r="E12" s="55">
        <v>9</v>
      </c>
      <c r="F12" s="191">
        <f t="shared" ref="F12" si="12">IF(E13="","",(E12*D12+E13*D13)/100)</f>
        <v>12.8056</v>
      </c>
      <c r="G12" s="192">
        <f>IF(F12="",0,F12)</f>
        <v>12.8056</v>
      </c>
      <c r="H12" s="192">
        <v>2</v>
      </c>
      <c r="I12" s="193" t="str">
        <f t="shared" ref="I12" si="13">IF(F12="","",IF(F12&gt;=10,"'Module' aquis","'Module' non aquis"))</f>
        <v>'Module' aquis</v>
      </c>
      <c r="J12" s="194" t="str">
        <f>IF(F12="","",IF(F14="","",IF((G12*H12+G14*H14)/SUM(H12:H15)&gt;=10,"'Unité' aquise","'Unité' non aquise")))</f>
        <v>'Unité' aquise</v>
      </c>
      <c r="K12" s="41"/>
      <c r="L12" s="190" t="s">
        <v>147</v>
      </c>
      <c r="M12" s="53" t="s">
        <v>5</v>
      </c>
      <c r="N12" s="54">
        <v>33</v>
      </c>
      <c r="O12" s="55">
        <v>5</v>
      </c>
      <c r="P12" s="191">
        <f t="shared" ref="P12" si="14">IF(O13="","",(O12*N12+O13*N13)/100)</f>
        <v>5</v>
      </c>
      <c r="Q12" s="192">
        <f>IF(P12="",0,P12)</f>
        <v>5</v>
      </c>
      <c r="R12" s="192">
        <v>2</v>
      </c>
      <c r="S12" s="193" t="str">
        <f t="shared" ref="S12" si="15">IF(P12="","",IF(P12&gt;=10,"'Module' aquis","'Module' non aquis"))</f>
        <v>'Module' non aquis</v>
      </c>
      <c r="T12" s="155" t="str">
        <f>IF(P12="","",IF(P14="","",IF((Q12*R12+Q14*R14)/SUM(R12:R15)&gt;=10,"'Unité' aquise","'Unité' non aquise")))</f>
        <v>'Unité' non aquise</v>
      </c>
    </row>
    <row r="13" spans="1:20" ht="24.95" customHeight="1" thickBot="1">
      <c r="A13" s="196"/>
      <c r="B13" s="190"/>
      <c r="C13" s="45" t="s">
        <v>2</v>
      </c>
      <c r="D13" s="46">
        <v>67</v>
      </c>
      <c r="E13" s="67">
        <v>14.68</v>
      </c>
      <c r="F13" s="191"/>
      <c r="G13" s="192"/>
      <c r="H13" s="192"/>
      <c r="I13" s="193"/>
      <c r="J13" s="195"/>
      <c r="K13" s="41"/>
      <c r="L13" s="190"/>
      <c r="M13" s="45" t="s">
        <v>2</v>
      </c>
      <c r="N13" s="46">
        <v>67</v>
      </c>
      <c r="O13" s="67">
        <v>5</v>
      </c>
      <c r="P13" s="191"/>
      <c r="Q13" s="192"/>
      <c r="R13" s="192"/>
      <c r="S13" s="193"/>
      <c r="T13" s="156"/>
    </row>
    <row r="14" spans="1:20" ht="24.95" customHeight="1" thickTop="1">
      <c r="A14" s="196"/>
      <c r="B14" s="148" t="s">
        <v>139</v>
      </c>
      <c r="C14" s="10" t="s">
        <v>5</v>
      </c>
      <c r="D14" s="11">
        <v>33</v>
      </c>
      <c r="E14" s="12">
        <v>10</v>
      </c>
      <c r="F14" s="109">
        <f t="shared" ref="F14" si="16">IF(E15="","",(E14*D14+E15*D15)/100)</f>
        <v>10.777200000000001</v>
      </c>
      <c r="G14" s="102">
        <f>IF(F14="",0,F14)</f>
        <v>10.777200000000001</v>
      </c>
      <c r="H14" s="102">
        <v>2</v>
      </c>
      <c r="I14" s="112" t="str">
        <f t="shared" ref="I14" si="17">IF(F14="","",IF(F14&gt;=10,"'Module' aquis","'Module' non aquis"))</f>
        <v>'Module' aquis</v>
      </c>
      <c r="J14" s="195"/>
      <c r="K14" s="41"/>
      <c r="L14" s="148" t="s">
        <v>148</v>
      </c>
      <c r="M14" s="10" t="s">
        <v>5</v>
      </c>
      <c r="N14" s="11">
        <v>33</v>
      </c>
      <c r="O14" s="12">
        <v>5.74</v>
      </c>
      <c r="P14" s="109">
        <f t="shared" ref="P14" si="18">IF(O15="","",(O14*N14+O15*N15)/100)</f>
        <v>5.74</v>
      </c>
      <c r="Q14" s="102">
        <f>IF(P14="",0,P14)</f>
        <v>5.74</v>
      </c>
      <c r="R14" s="102">
        <v>2</v>
      </c>
      <c r="S14" s="112" t="str">
        <f t="shared" ref="S14" si="19">IF(P14="","",IF(P14&gt;=10,"'Module' aquis","'Module' non aquis"))</f>
        <v>'Module' non aquis</v>
      </c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>
        <v>11.16</v>
      </c>
      <c r="F15" s="110"/>
      <c r="G15" s="111"/>
      <c r="H15" s="111"/>
      <c r="I15" s="113"/>
      <c r="J15" s="195"/>
      <c r="K15" s="41"/>
      <c r="L15" s="149"/>
      <c r="M15" s="25" t="s">
        <v>2</v>
      </c>
      <c r="N15" s="26">
        <v>67</v>
      </c>
      <c r="O15" s="27">
        <v>5.74</v>
      </c>
      <c r="P15" s="110"/>
      <c r="Q15" s="111"/>
      <c r="R15" s="111"/>
      <c r="S15" s="113"/>
      <c r="T15" s="156"/>
    </row>
    <row r="16" spans="1:20" ht="24.95" customHeight="1" thickTop="1">
      <c r="A16" s="167" t="s">
        <v>11</v>
      </c>
      <c r="B16" s="164" t="s">
        <v>138</v>
      </c>
      <c r="C16" s="4" t="s">
        <v>5</v>
      </c>
      <c r="D16" s="4">
        <v>33</v>
      </c>
      <c r="E16" s="6">
        <v>10</v>
      </c>
      <c r="F16" s="159">
        <f t="shared" ref="F16" si="20">IF(E17="","",(E16*D16+E17*D17)/100)</f>
        <v>11.681700000000001</v>
      </c>
      <c r="G16" s="160">
        <f>IF(F16="",0,F16)</f>
        <v>11.681700000000001</v>
      </c>
      <c r="H16" s="160">
        <v>2</v>
      </c>
      <c r="I16" s="161" t="str">
        <f t="shared" ref="I16" si="21">IF(F16="","",IF(F16&gt;=10,"'Module' aquis","'Module' non aquis"))</f>
        <v>'Module' aquis</v>
      </c>
      <c r="J16" s="155" t="str">
        <f>IF(F16="","",IF(F18="","",IF((G16*H16+G18*H18)/SUM(H16:H19)&gt;=10,"'Unité' aquise","'Unité' non aquise")))</f>
        <v>'Unité' non aquise</v>
      </c>
      <c r="K16" s="41"/>
      <c r="L16" s="158" t="s">
        <v>149</v>
      </c>
      <c r="M16" s="4" t="s">
        <v>5</v>
      </c>
      <c r="N16" s="4">
        <v>33</v>
      </c>
      <c r="O16" s="6">
        <v>13.84</v>
      </c>
      <c r="P16" s="159">
        <f t="shared" ref="P16" si="22">IF(O17="","",(O16*N16+O17*N17)/100)</f>
        <v>13.84</v>
      </c>
      <c r="Q16" s="160">
        <f>IF(P16="",0,P16)</f>
        <v>13.84</v>
      </c>
      <c r="R16" s="160">
        <v>3</v>
      </c>
      <c r="S16" s="161" t="str">
        <f t="shared" ref="S16" si="23">IF(P16="","",IF(P16&gt;=10,"'Module' aquis","'Module' non aquis"))</f>
        <v>'Module' aquis</v>
      </c>
      <c r="T16" s="194" t="str">
        <f>IF(P16="","",IF(P18="","",IF((Q16*R16+Q18*R18)/SUM(R16:R19)&gt;=10,"'Unité' aquise","'Unité' non aquise")))</f>
        <v>'Unité' aquise</v>
      </c>
    </row>
    <row r="17" spans="1:20" ht="24.95" customHeight="1" thickBot="1">
      <c r="A17" s="168"/>
      <c r="B17" s="125"/>
      <c r="C17" s="7" t="s">
        <v>2</v>
      </c>
      <c r="D17" s="46">
        <v>67</v>
      </c>
      <c r="E17" s="9">
        <v>12.51</v>
      </c>
      <c r="F17" s="127"/>
      <c r="G17" s="129"/>
      <c r="H17" s="129"/>
      <c r="I17" s="131"/>
      <c r="J17" s="156"/>
      <c r="K17" s="41"/>
      <c r="L17" s="133"/>
      <c r="M17" s="7" t="s">
        <v>2</v>
      </c>
      <c r="N17" s="46">
        <v>67</v>
      </c>
      <c r="O17" s="9">
        <v>13.84</v>
      </c>
      <c r="P17" s="127"/>
      <c r="Q17" s="129"/>
      <c r="R17" s="129"/>
      <c r="S17" s="131"/>
      <c r="T17" s="195"/>
    </row>
    <row r="18" spans="1:20" ht="24.95" customHeight="1" thickTop="1">
      <c r="A18" s="168"/>
      <c r="B18" s="205" t="s">
        <v>142</v>
      </c>
      <c r="C18" s="47" t="s">
        <v>5</v>
      </c>
      <c r="D18" s="11">
        <v>33</v>
      </c>
      <c r="E18" s="12">
        <v>8.82</v>
      </c>
      <c r="F18" s="207">
        <f t="shared" ref="F18" si="24">IF(E19="","",(E18*D18+E19*D19)/100)</f>
        <v>8.82</v>
      </c>
      <c r="G18" s="209">
        <f>IF(F18="",0,F18)</f>
        <v>8.82</v>
      </c>
      <c r="H18" s="209">
        <v>3</v>
      </c>
      <c r="I18" s="211" t="str">
        <f t="shared" ref="I18" si="25">IF(F18="","",IF(F18&gt;=10,"'Module' aquis","'Module' non aquis"))</f>
        <v>'Module' non aquis</v>
      </c>
      <c r="J18" s="156"/>
      <c r="K18" s="41"/>
      <c r="L18" s="205" t="s">
        <v>151</v>
      </c>
      <c r="M18" s="47" t="s">
        <v>5</v>
      </c>
      <c r="N18" s="11">
        <v>33</v>
      </c>
      <c r="O18" s="12">
        <v>13.56</v>
      </c>
      <c r="P18" s="207">
        <f t="shared" ref="P18" si="26">IF(O19="","",(O18*N18+O19*N19)/100)</f>
        <v>13.56</v>
      </c>
      <c r="Q18" s="209">
        <f>IF(P18="",0,P18)</f>
        <v>13.56</v>
      </c>
      <c r="R18" s="209">
        <v>2</v>
      </c>
      <c r="S18" s="211" t="str">
        <f t="shared" ref="S18" si="27">IF(P18="","",IF(P18&gt;=10,"'Module' aquis","'Module' non aquis"))</f>
        <v>'Module' aquis</v>
      </c>
      <c r="T18" s="195"/>
    </row>
    <row r="19" spans="1:20" ht="24.95" customHeight="1" thickBot="1">
      <c r="A19" s="168"/>
      <c r="B19" s="206"/>
      <c r="C19" s="49" t="s">
        <v>2</v>
      </c>
      <c r="D19" s="56">
        <v>67</v>
      </c>
      <c r="E19" s="58">
        <v>8.82</v>
      </c>
      <c r="F19" s="208"/>
      <c r="G19" s="210"/>
      <c r="H19" s="210"/>
      <c r="I19" s="212"/>
      <c r="J19" s="156"/>
      <c r="K19" s="41"/>
      <c r="L19" s="206"/>
      <c r="M19" s="49" t="s">
        <v>2</v>
      </c>
      <c r="N19" s="56">
        <v>67</v>
      </c>
      <c r="O19" s="58">
        <v>13.56</v>
      </c>
      <c r="P19" s="208"/>
      <c r="Q19" s="210"/>
      <c r="R19" s="210"/>
      <c r="S19" s="212"/>
      <c r="T19" s="195"/>
    </row>
    <row r="20" spans="1:20" ht="24.95" customHeight="1" thickTop="1" thickBot="1">
      <c r="A20" s="86"/>
      <c r="B20" s="197" t="s">
        <v>15</v>
      </c>
      <c r="C20" s="198"/>
      <c r="D20" s="199">
        <f>IFERROR(SUM(F4:F19)*(G4*H4+G6*H6+G8*H8+G10*H10+G12*H12+G14*H14+G16*H16+G18*H18)/(SUM(F4:F19)*SUM(H4:H19)),"")</f>
        <v>9.9532000000000007</v>
      </c>
      <c r="E20" s="199"/>
      <c r="F20" s="200" t="str">
        <f>IF(D20="","",IF(D20&gt;=10,"'Semstre 01' aquis","'Semestre 01' non aquis"))</f>
        <v>'Semestre 01' non aquis</v>
      </c>
      <c r="G20" s="201"/>
      <c r="H20" s="201"/>
      <c r="I20" s="201"/>
      <c r="J20" s="202"/>
      <c r="K20" s="43"/>
      <c r="L20" s="203" t="s">
        <v>16</v>
      </c>
      <c r="M20" s="198"/>
      <c r="N20" s="199">
        <f>IFERROR(SUM(P4:P19)*(Q4*R4+Q6*R6+Q8*R8+Q10*R10+Q12*R12+Q14*R14+Q16*R16+Q18*R18)/(SUM(P4:P19)*SUM(R4:R19)),"")</f>
        <v>10.063529411764707</v>
      </c>
      <c r="O20" s="199"/>
      <c r="P20" s="200" t="str">
        <f>IF(N20="","",IF(N20&gt;=10,"'Semstre 02' aquis","'Semestre 02' non aquis"))</f>
        <v>'Semstre 02' aquis</v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A12:A15"/>
    <mergeCell ref="D4:D5"/>
    <mergeCell ref="E4:E5"/>
    <mergeCell ref="F4:F5"/>
    <mergeCell ref="B12:B13"/>
    <mergeCell ref="F12:F13"/>
    <mergeCell ref="G12:G13"/>
    <mergeCell ref="H12:H13"/>
    <mergeCell ref="I12:I13"/>
    <mergeCell ref="T8:T11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1"/>
    <mergeCell ref="L8:L9"/>
    <mergeCell ref="P8:P9"/>
    <mergeCell ref="Q8:Q9"/>
    <mergeCell ref="R8:R9"/>
    <mergeCell ref="S8:S9"/>
    <mergeCell ref="Q6:Q7"/>
    <mergeCell ref="R6:R7"/>
    <mergeCell ref="S6:S7"/>
    <mergeCell ref="T6:T7"/>
    <mergeCell ref="A8:A11"/>
    <mergeCell ref="B8:B9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S10:S11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I4:I19 S4:S19">
    <cfRule type="cellIs" dxfId="263" priority="7" operator="equal">
      <formula>"'Module' aquis"</formula>
    </cfRule>
    <cfRule type="cellIs" dxfId="262" priority="8" operator="equal">
      <formula>"'Module' non aquis"</formula>
    </cfRule>
  </conditionalFormatting>
  <conditionalFormatting sqref="J12:J19 J4:J8 T4:T19">
    <cfRule type="cellIs" dxfId="261" priority="5" operator="equal">
      <formula>"'Unité' aquise"</formula>
    </cfRule>
    <cfRule type="cellIs" dxfId="260" priority="6" operator="equal">
      <formula>"'Unité' non aquise"</formula>
    </cfRule>
  </conditionalFormatting>
  <conditionalFormatting sqref="F20:J20">
    <cfRule type="cellIs" dxfId="259" priority="3" operator="equal">
      <formula>"'Semestre 01' non aquis"</formula>
    </cfRule>
    <cfRule type="cellIs" dxfId="258" priority="4" operator="equal">
      <formula>"'Semstre 01' aquis"</formula>
    </cfRule>
  </conditionalFormatting>
  <conditionalFormatting sqref="P20:T20">
    <cfRule type="cellIs" dxfId="257" priority="1" operator="equal">
      <formula>"'Semestre 02' non aquis"</formula>
    </cfRule>
    <cfRule type="cellIs" dxfId="256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3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sqref="A1:A3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66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67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169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170</v>
      </c>
      <c r="M4" s="337" t="s">
        <v>171</v>
      </c>
      <c r="N4" s="261"/>
      <c r="O4" s="334"/>
      <c r="P4" s="255" t="str">
        <f>IF(O4="","",O4)</f>
        <v/>
      </c>
      <c r="Q4" s="160">
        <f>IF(P4="",0,P4)</f>
        <v>0</v>
      </c>
      <c r="R4" s="160">
        <v>17</v>
      </c>
      <c r="S4" s="262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243"/>
      <c r="M5" s="338"/>
      <c r="N5" s="256"/>
      <c r="O5" s="335"/>
      <c r="P5" s="257"/>
      <c r="Q5" s="152"/>
      <c r="R5" s="192"/>
      <c r="S5" s="259"/>
      <c r="T5" s="156"/>
    </row>
    <row r="6" spans="1:20" ht="24.95" customHeight="1" thickTop="1" thickBot="1">
      <c r="A6" s="173" t="s">
        <v>9</v>
      </c>
      <c r="B6" s="188" t="s">
        <v>175</v>
      </c>
      <c r="C6" s="22" t="s">
        <v>5</v>
      </c>
      <c r="D6" s="23">
        <v>33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43"/>
      <c r="M6" s="338"/>
      <c r="N6" s="256"/>
      <c r="O6" s="335"/>
      <c r="P6" s="257"/>
      <c r="Q6" s="141">
        <f>IF(P6="",0,P6)</f>
        <v>0</v>
      </c>
      <c r="R6" s="192"/>
      <c r="S6" s="259"/>
      <c r="T6" s="156"/>
    </row>
    <row r="7" spans="1:20" ht="24.95" customHeight="1" thickTop="1" thickBot="1">
      <c r="A7" s="174"/>
      <c r="B7" s="189"/>
      <c r="C7" s="56" t="s">
        <v>2</v>
      </c>
      <c r="D7" s="57">
        <v>67</v>
      </c>
      <c r="E7" s="58"/>
      <c r="F7" s="172"/>
      <c r="G7" s="165"/>
      <c r="H7" s="165"/>
      <c r="I7" s="166"/>
      <c r="J7" s="123"/>
      <c r="K7" s="41"/>
      <c r="L7" s="243"/>
      <c r="M7" s="338"/>
      <c r="N7" s="256"/>
      <c r="O7" s="335"/>
      <c r="P7" s="257"/>
      <c r="Q7" s="165"/>
      <c r="R7" s="192"/>
      <c r="S7" s="259"/>
      <c r="T7" s="156"/>
    </row>
    <row r="8" spans="1:20" ht="24.95" customHeight="1" thickTop="1">
      <c r="A8" s="167" t="s">
        <v>136</v>
      </c>
      <c r="B8" s="164" t="s">
        <v>223</v>
      </c>
      <c r="C8" s="4" t="s">
        <v>5</v>
      </c>
      <c r="D8" s="5">
        <v>33</v>
      </c>
      <c r="E8" s="6"/>
      <c r="F8" s="159" t="str">
        <f t="shared" ref="F8" si="2">IF(E9="","",(E8*D8+E9*D9)/100)</f>
        <v/>
      </c>
      <c r="G8" s="160">
        <f>IF(F8="",0,F8)</f>
        <v>0</v>
      </c>
      <c r="H8" s="160">
        <v>3</v>
      </c>
      <c r="I8" s="161" t="str">
        <f t="shared" ref="I8" si="3">IF(F8="","",IF(F8&gt;=10,"'Module' aquis","'Module' non aquis"))</f>
        <v/>
      </c>
      <c r="J8" s="155" t="str">
        <f>IF(F8="","",IF(F10="","",IF((G8*H8+G10*H10)/SUM(H8:H11)&gt;=10,"'Unité' aquise","'Unité' non aquise")))</f>
        <v/>
      </c>
      <c r="K8" s="41"/>
      <c r="L8" s="243"/>
      <c r="M8" s="338"/>
      <c r="N8" s="256"/>
      <c r="O8" s="335"/>
      <c r="P8" s="257"/>
      <c r="Q8" s="160">
        <f>IF(P8="",0,P8)</f>
        <v>0</v>
      </c>
      <c r="R8" s="192"/>
      <c r="S8" s="259"/>
      <c r="T8" s="156"/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243"/>
      <c r="M9" s="338"/>
      <c r="N9" s="256"/>
      <c r="O9" s="335"/>
      <c r="P9" s="257"/>
      <c r="Q9" s="129"/>
      <c r="R9" s="192"/>
      <c r="S9" s="259"/>
      <c r="T9" s="156"/>
    </row>
    <row r="10" spans="1:20" ht="24.95" customHeight="1" thickTop="1">
      <c r="A10" s="168"/>
      <c r="B10" s="148" t="s">
        <v>179</v>
      </c>
      <c r="C10" s="10" t="s">
        <v>5</v>
      </c>
      <c r="D10" s="11">
        <v>33</v>
      </c>
      <c r="E10" s="12"/>
      <c r="F10" s="109" t="str">
        <f t="shared" ref="F10" si="4">IF(E11="","",(E10*D10+E11*D11)/100)</f>
        <v/>
      </c>
      <c r="G10" s="102">
        <f>IF(F10="",0,F10)</f>
        <v>0</v>
      </c>
      <c r="H10" s="102">
        <v>2</v>
      </c>
      <c r="I10" s="112" t="str">
        <f t="shared" ref="I10" si="5">IF(F10="","",IF(F10&gt;=10,"'Module' aquis","'Module' non aquis"))</f>
        <v/>
      </c>
      <c r="J10" s="156"/>
      <c r="K10" s="41"/>
      <c r="L10" s="243"/>
      <c r="M10" s="338"/>
      <c r="N10" s="256"/>
      <c r="O10" s="335"/>
      <c r="P10" s="257"/>
      <c r="Q10" s="102">
        <f>IF(P10="",0,P10)</f>
        <v>0</v>
      </c>
      <c r="R10" s="192"/>
      <c r="S10" s="259"/>
      <c r="T10" s="156"/>
    </row>
    <row r="11" spans="1:20" ht="24.95" customHeight="1" thickBot="1">
      <c r="A11" s="169"/>
      <c r="B11" s="175"/>
      <c r="C11" s="56" t="s">
        <v>2</v>
      </c>
      <c r="D11" s="57">
        <v>67</v>
      </c>
      <c r="E11" s="58"/>
      <c r="F11" s="172"/>
      <c r="G11" s="165"/>
      <c r="H11" s="165"/>
      <c r="I11" s="166"/>
      <c r="J11" s="157"/>
      <c r="K11" s="41"/>
      <c r="L11" s="243"/>
      <c r="M11" s="338"/>
      <c r="N11" s="256"/>
      <c r="O11" s="335"/>
      <c r="P11" s="257"/>
      <c r="Q11" s="165"/>
      <c r="R11" s="192"/>
      <c r="S11" s="259"/>
      <c r="T11" s="156"/>
    </row>
    <row r="12" spans="1:20" ht="24.95" customHeight="1" thickTop="1">
      <c r="A12" s="196" t="s">
        <v>137</v>
      </c>
      <c r="B12" s="190" t="s">
        <v>180</v>
      </c>
      <c r="C12" s="53" t="s">
        <v>5</v>
      </c>
      <c r="D12" s="54">
        <v>33</v>
      </c>
      <c r="E12" s="55"/>
      <c r="F12" s="191" t="str">
        <f t="shared" ref="F12" si="6">IF(E13="","",(E12*D12+E13*D13)/100)</f>
        <v/>
      </c>
      <c r="G12" s="192">
        <f>IF(F12="",0,F12)</f>
        <v>0</v>
      </c>
      <c r="H12" s="192">
        <v>2</v>
      </c>
      <c r="I12" s="193" t="str">
        <f t="shared" ref="I12" si="7">IF(F12="","",IF(F12&gt;=10,"'Module' aquis","'Module' non aquis"))</f>
        <v/>
      </c>
      <c r="J12" s="194" t="str">
        <f>IF(F12="","",IF(F14="","",IF((G12*H12+G14*H14)/SUM(H12:H15)&gt;=10,"'Unité' aquise","'Unité' non aquise")))</f>
        <v/>
      </c>
      <c r="K12" s="41"/>
      <c r="L12" s="243"/>
      <c r="M12" s="338"/>
      <c r="N12" s="256"/>
      <c r="O12" s="335"/>
      <c r="P12" s="257"/>
      <c r="Q12" s="192">
        <f>IF(P12="",0,P12)</f>
        <v>0</v>
      </c>
      <c r="R12" s="192"/>
      <c r="S12" s="259"/>
      <c r="T12" s="156"/>
    </row>
    <row r="13" spans="1:20" ht="24.95" customHeight="1" thickBot="1">
      <c r="A13" s="196"/>
      <c r="B13" s="190"/>
      <c r="C13" s="45" t="s">
        <v>2</v>
      </c>
      <c r="D13" s="46">
        <v>67</v>
      </c>
      <c r="E13" s="67"/>
      <c r="F13" s="191"/>
      <c r="G13" s="192"/>
      <c r="H13" s="192"/>
      <c r="I13" s="193"/>
      <c r="J13" s="195"/>
      <c r="K13" s="41"/>
      <c r="L13" s="243"/>
      <c r="M13" s="338"/>
      <c r="N13" s="256"/>
      <c r="O13" s="335"/>
      <c r="P13" s="257"/>
      <c r="Q13" s="192"/>
      <c r="R13" s="192"/>
      <c r="S13" s="259"/>
      <c r="T13" s="156"/>
    </row>
    <row r="14" spans="1:20" ht="24.95" customHeight="1" thickTop="1">
      <c r="A14" s="196"/>
      <c r="B14" s="148" t="s">
        <v>181</v>
      </c>
      <c r="C14" s="10" t="s">
        <v>5</v>
      </c>
      <c r="D14" s="11">
        <v>33</v>
      </c>
      <c r="E14" s="12"/>
      <c r="F14" s="109" t="str">
        <f t="shared" ref="F14" si="8">IF(E15="","",(E14*D14+E15*D15)/100)</f>
        <v/>
      </c>
      <c r="G14" s="102">
        <f>IF(F14="",0,F14)</f>
        <v>0</v>
      </c>
      <c r="H14" s="102">
        <v>2</v>
      </c>
      <c r="I14" s="112" t="str">
        <f t="shared" ref="I14" si="9">IF(F14="","",IF(F14&gt;=10,"'Module' aquis","'Module' non aquis"))</f>
        <v/>
      </c>
      <c r="J14" s="195"/>
      <c r="K14" s="41"/>
      <c r="L14" s="243"/>
      <c r="M14" s="338"/>
      <c r="N14" s="256"/>
      <c r="O14" s="335"/>
      <c r="P14" s="257"/>
      <c r="Q14" s="102">
        <f>IF(P14="",0,P14)</f>
        <v>0</v>
      </c>
      <c r="R14" s="192"/>
      <c r="S14" s="259"/>
      <c r="T14" s="156"/>
    </row>
    <row r="15" spans="1:20" ht="24.95" customHeight="1" thickBot="1">
      <c r="A15" s="196"/>
      <c r="B15" s="149"/>
      <c r="C15" s="25" t="s">
        <v>2</v>
      </c>
      <c r="D15" s="26">
        <v>67</v>
      </c>
      <c r="E15" s="27"/>
      <c r="F15" s="110"/>
      <c r="G15" s="111"/>
      <c r="H15" s="111"/>
      <c r="I15" s="113"/>
      <c r="J15" s="195"/>
      <c r="K15" s="41"/>
      <c r="L15" s="243"/>
      <c r="M15" s="338"/>
      <c r="N15" s="256"/>
      <c r="O15" s="335"/>
      <c r="P15" s="257"/>
      <c r="Q15" s="111"/>
      <c r="R15" s="192"/>
      <c r="S15" s="259"/>
      <c r="T15" s="156"/>
    </row>
    <row r="16" spans="1:20" ht="24.95" customHeight="1" thickTop="1">
      <c r="A16" s="167" t="s">
        <v>11</v>
      </c>
      <c r="B16" s="164" t="s">
        <v>182</v>
      </c>
      <c r="C16" s="4" t="s">
        <v>5</v>
      </c>
      <c r="D16" s="4">
        <v>33</v>
      </c>
      <c r="E16" s="6"/>
      <c r="F16" s="159" t="str">
        <f t="shared" ref="F16" si="10">IF(E17="","",(E16*D16+E17*D17)/100)</f>
        <v/>
      </c>
      <c r="G16" s="160">
        <f>IF(F16="",0,F16)</f>
        <v>0</v>
      </c>
      <c r="H16" s="160">
        <v>3</v>
      </c>
      <c r="I16" s="161" t="str">
        <f t="shared" ref="I16" si="11">IF(F16="","",IF(F16&gt;=10,"'Module' aquis","'Module' non aquis"))</f>
        <v/>
      </c>
      <c r="J16" s="155" t="str">
        <f>IF(F16="","",IF(F18="","",IF((G16*H16+G18*H18)/SUM(H16:H19)&gt;=10,"'Unité' aquise","'Unité' non aquise")))</f>
        <v/>
      </c>
      <c r="K16" s="41"/>
      <c r="L16" s="243"/>
      <c r="M16" s="338"/>
      <c r="N16" s="256"/>
      <c r="O16" s="335"/>
      <c r="P16" s="257"/>
      <c r="Q16" s="160">
        <f>IF(P16="",0,P16)</f>
        <v>0</v>
      </c>
      <c r="R16" s="192"/>
      <c r="S16" s="259"/>
      <c r="T16" s="156"/>
    </row>
    <row r="17" spans="1:20" ht="24.95" customHeight="1" thickBot="1">
      <c r="A17" s="168"/>
      <c r="B17" s="125"/>
      <c r="C17" s="7" t="s">
        <v>2</v>
      </c>
      <c r="D17" s="46">
        <v>67</v>
      </c>
      <c r="E17" s="9"/>
      <c r="F17" s="127"/>
      <c r="G17" s="129"/>
      <c r="H17" s="129"/>
      <c r="I17" s="131"/>
      <c r="J17" s="156"/>
      <c r="K17" s="41"/>
      <c r="L17" s="243"/>
      <c r="M17" s="338"/>
      <c r="N17" s="256"/>
      <c r="O17" s="335"/>
      <c r="P17" s="257"/>
      <c r="Q17" s="129"/>
      <c r="R17" s="192"/>
      <c r="S17" s="259"/>
      <c r="T17" s="156"/>
    </row>
    <row r="18" spans="1:20" ht="24.95" customHeight="1" thickTop="1">
      <c r="A18" s="168"/>
      <c r="B18" s="205" t="s">
        <v>168</v>
      </c>
      <c r="C18" s="47" t="s">
        <v>5</v>
      </c>
      <c r="D18" s="11">
        <v>33</v>
      </c>
      <c r="E18" s="12"/>
      <c r="F18" s="207" t="str">
        <f t="shared" ref="F18" si="12">IF(E19="","",(E18*D18+E19*D19)/100)</f>
        <v/>
      </c>
      <c r="G18" s="209">
        <f>IF(F18="",0,F18)</f>
        <v>0</v>
      </c>
      <c r="H18" s="209">
        <v>2</v>
      </c>
      <c r="I18" s="211" t="str">
        <f t="shared" ref="I18" si="13">IF(F18="","",IF(F18&gt;=10,"'Module' aquis","'Module' non aquis"))</f>
        <v/>
      </c>
      <c r="J18" s="156"/>
      <c r="K18" s="41"/>
      <c r="L18" s="243"/>
      <c r="M18" s="338"/>
      <c r="N18" s="256"/>
      <c r="O18" s="335"/>
      <c r="P18" s="257"/>
      <c r="Q18" s="209">
        <f>IF(P18="",0,P18)</f>
        <v>0</v>
      </c>
      <c r="R18" s="192"/>
      <c r="S18" s="259"/>
      <c r="T18" s="156"/>
    </row>
    <row r="19" spans="1:20" ht="24.95" customHeight="1" thickBot="1">
      <c r="A19" s="168"/>
      <c r="B19" s="206"/>
      <c r="C19" s="49" t="s">
        <v>2</v>
      </c>
      <c r="D19" s="56">
        <v>67</v>
      </c>
      <c r="E19" s="58"/>
      <c r="F19" s="208"/>
      <c r="G19" s="210"/>
      <c r="H19" s="210"/>
      <c r="I19" s="212"/>
      <c r="J19" s="156"/>
      <c r="K19" s="41"/>
      <c r="L19" s="154"/>
      <c r="M19" s="339"/>
      <c r="N19" s="242"/>
      <c r="O19" s="336"/>
      <c r="P19" s="208"/>
      <c r="Q19" s="210"/>
      <c r="R19" s="152"/>
      <c r="S19" s="212"/>
      <c r="T19" s="157"/>
    </row>
    <row r="20" spans="1:20" ht="24.95" customHeight="1" thickTop="1" thickBot="1">
      <c r="A20" s="86"/>
      <c r="B20" s="197" t="s">
        <v>15</v>
      </c>
      <c r="C20" s="198"/>
      <c r="D20" s="199" t="str">
        <f>IFERROR(SUM(F4:F19)*(G4*H4+G6*H6+G8*H8+G10*H10+G12*H12+G14*H14+G16*H16+G18*H18)/(SUM(F4:F19)*SUM(H4:H19)),"")</f>
        <v/>
      </c>
      <c r="E20" s="199"/>
      <c r="F20" s="200" t="str">
        <f>IF(D20="","",IF(D20&gt;=10,"'Semstre 01' aquis","'Semestre 01' non aquis"))</f>
        <v/>
      </c>
      <c r="G20" s="201"/>
      <c r="H20" s="201"/>
      <c r="I20" s="201"/>
      <c r="J20" s="202"/>
      <c r="K20" s="43"/>
      <c r="L20" s="203" t="s">
        <v>16</v>
      </c>
      <c r="M20" s="198"/>
      <c r="N20" s="199" t="str">
        <f>IFERROR(P4*(O4*R4)/(P4*R4),"")</f>
        <v/>
      </c>
      <c r="O20" s="199"/>
      <c r="P20" s="200" t="str">
        <f>IF(N20="","",IF(N20&gt;=10,"'Semstre 02' aquis","'Semestre 02' non aquis"))</f>
        <v/>
      </c>
      <c r="Q20" s="201"/>
      <c r="R20" s="201"/>
      <c r="S20" s="201"/>
      <c r="T20" s="204"/>
    </row>
    <row r="21" spans="1:20" ht="16.5" thickTop="1"/>
  </sheetData>
  <sheetProtection password="96B2" sheet="1" objects="1" scenarios="1" sort="0"/>
  <mergeCells count="82">
    <mergeCell ref="J16:J19"/>
    <mergeCell ref="Q16:Q17"/>
    <mergeCell ref="Q14:Q15"/>
    <mergeCell ref="J12:J15"/>
    <mergeCell ref="Q12:Q13"/>
    <mergeCell ref="L4:L19"/>
    <mergeCell ref="M4:N19"/>
    <mergeCell ref="O4:O19"/>
    <mergeCell ref="P4:P19"/>
    <mergeCell ref="Q6:Q7"/>
    <mergeCell ref="Q10:Q11"/>
    <mergeCell ref="J8:J11"/>
    <mergeCell ref="Q8:Q9"/>
    <mergeCell ref="A12:A15"/>
    <mergeCell ref="B20:C20"/>
    <mergeCell ref="D20:E20"/>
    <mergeCell ref="F20:J20"/>
    <mergeCell ref="L20:M20"/>
    <mergeCell ref="I16:I17"/>
    <mergeCell ref="B14:B15"/>
    <mergeCell ref="F14:F15"/>
    <mergeCell ref="G14:G15"/>
    <mergeCell ref="H14:H15"/>
    <mergeCell ref="I14:I15"/>
    <mergeCell ref="A16:A19"/>
    <mergeCell ref="B16:B17"/>
    <mergeCell ref="F16:F17"/>
    <mergeCell ref="G16:G17"/>
    <mergeCell ref="H16:H17"/>
    <mergeCell ref="N20:O20"/>
    <mergeCell ref="P20:T20"/>
    <mergeCell ref="B18:B19"/>
    <mergeCell ref="F18:F19"/>
    <mergeCell ref="G18:G19"/>
    <mergeCell ref="H18:H19"/>
    <mergeCell ref="I18:I19"/>
    <mergeCell ref="Q18:Q19"/>
    <mergeCell ref="R4:R19"/>
    <mergeCell ref="S4:S19"/>
    <mergeCell ref="T4:T19"/>
    <mergeCell ref="I6:I7"/>
    <mergeCell ref="J6:J7"/>
    <mergeCell ref="Q4:Q5"/>
    <mergeCell ref="G4:G5"/>
    <mergeCell ref="H4:H5"/>
    <mergeCell ref="B12:B13"/>
    <mergeCell ref="F12:F13"/>
    <mergeCell ref="G12:G13"/>
    <mergeCell ref="H12:H13"/>
    <mergeCell ref="I12:I13"/>
    <mergeCell ref="A8:A11"/>
    <mergeCell ref="B8:B9"/>
    <mergeCell ref="F8:F9"/>
    <mergeCell ref="G8:G9"/>
    <mergeCell ref="H8:H9"/>
    <mergeCell ref="I8:I9"/>
    <mergeCell ref="B10:B11"/>
    <mergeCell ref="F10:F11"/>
    <mergeCell ref="G10:G11"/>
    <mergeCell ref="H10:H11"/>
    <mergeCell ref="I10:I11"/>
    <mergeCell ref="A6:A7"/>
    <mergeCell ref="B6:B7"/>
    <mergeCell ref="F6:F7"/>
    <mergeCell ref="G6:G7"/>
    <mergeCell ref="H6:H7"/>
    <mergeCell ref="I4:I5"/>
    <mergeCell ref="J4:J5"/>
    <mergeCell ref="A4:A5"/>
    <mergeCell ref="C4:C5"/>
    <mergeCell ref="D4:D5"/>
    <mergeCell ref="E4:E5"/>
    <mergeCell ref="F4:F5"/>
    <mergeCell ref="B4:B5"/>
    <mergeCell ref="A1:A3"/>
    <mergeCell ref="B1:T1"/>
    <mergeCell ref="B2:J2"/>
    <mergeCell ref="L2:T2"/>
    <mergeCell ref="B3:D3"/>
    <mergeCell ref="I3:J3"/>
    <mergeCell ref="L3:N3"/>
    <mergeCell ref="S3:T3"/>
  </mergeCells>
  <conditionalFormatting sqref="I4:I19 S4:S19">
    <cfRule type="cellIs" dxfId="19" priority="19" operator="equal">
      <formula>"'Module' aquis"</formula>
    </cfRule>
    <cfRule type="cellIs" dxfId="18" priority="20" operator="equal">
      <formula>"'Module' non aquis"</formula>
    </cfRule>
  </conditionalFormatting>
  <conditionalFormatting sqref="J12:J19 J4:J8 T4:T19">
    <cfRule type="cellIs" dxfId="17" priority="17" operator="equal">
      <formula>"'Unité' aquise"</formula>
    </cfRule>
    <cfRule type="cellIs" dxfId="16" priority="18" operator="equal">
      <formula>"'Unité' non aquise"</formula>
    </cfRule>
  </conditionalFormatting>
  <conditionalFormatting sqref="F20:J20">
    <cfRule type="cellIs" dxfId="15" priority="15" operator="equal">
      <formula>"'Semestre 01' non aquis"</formula>
    </cfRule>
    <cfRule type="cellIs" dxfId="14" priority="16" operator="equal">
      <formula>"'Semstre 01' aquis"</formula>
    </cfRule>
  </conditionalFormatting>
  <conditionalFormatting sqref="P20:T20">
    <cfRule type="cellIs" dxfId="13" priority="13" operator="equal">
      <formula>"'Semestre 02' non aquis"</formula>
    </cfRule>
    <cfRule type="cellIs" dxfId="12" priority="14" operator="equal">
      <formula>"'Semstre 02' aquis"</formula>
    </cfRule>
  </conditionalFormatting>
  <conditionalFormatting sqref="S4:S19">
    <cfRule type="cellIs" dxfId="11" priority="11" operator="equal">
      <formula>"'Module' aquis"</formula>
    </cfRule>
    <cfRule type="cellIs" dxfId="10" priority="12" operator="equal">
      <formula>"'Module' non aquis"</formula>
    </cfRule>
  </conditionalFormatting>
  <conditionalFormatting sqref="T4:T19">
    <cfRule type="cellIs" dxfId="9" priority="9" operator="equal">
      <formula>"'Unité' aquise"</formula>
    </cfRule>
    <cfRule type="cellIs" dxfId="8" priority="10" operator="equal">
      <formula>"'Unité' non aquise"</formula>
    </cfRule>
  </conditionalFormatting>
  <conditionalFormatting sqref="P20:T20">
    <cfRule type="cellIs" dxfId="7" priority="7" operator="equal">
      <formula>"'Semestre 02' non aquis"</formula>
    </cfRule>
    <cfRule type="cellIs" dxfId="6" priority="8" operator="equal">
      <formula>"'Semstre 02' aquis"</formula>
    </cfRule>
  </conditionalFormatting>
  <conditionalFormatting sqref="S4">
    <cfRule type="cellIs" dxfId="5" priority="5" operator="equal">
      <formula>"'Module' aquis"</formula>
    </cfRule>
    <cfRule type="cellIs" dxfId="4" priority="6" operator="equal">
      <formula>"'Module' non aquis"</formula>
    </cfRule>
  </conditionalFormatting>
  <conditionalFormatting sqref="T4">
    <cfRule type="cellIs" dxfId="3" priority="3" operator="equal">
      <formula>"'Unité' aquise"</formula>
    </cfRule>
    <cfRule type="cellIs" dxfId="2" priority="4" operator="equal">
      <formula>"'Unité' non aquise"</formula>
    </cfRule>
  </conditionalFormatting>
  <conditionalFormatting sqref="P20:T20">
    <cfRule type="cellIs" dxfId="1" priority="1" operator="equal">
      <formula>"'Semestre 02' non aquis"</formula>
    </cfRule>
    <cfRule type="cellIs" dxfId="0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1"/>
  <dimension ref="A1:Z201"/>
  <sheetViews>
    <sheetView tabSelected="1" workbookViewId="0">
      <selection sqref="A1:E201"/>
    </sheetView>
  </sheetViews>
  <sheetFormatPr baseColWidth="10" defaultRowHeight="20.25"/>
  <cols>
    <col min="1" max="5" width="11.42578125" style="3"/>
    <col min="6" max="6" width="30.7109375" style="101" customWidth="1"/>
    <col min="7" max="7" width="19.85546875" style="101" customWidth="1"/>
    <col min="8" max="8" width="30.7109375" style="101" customWidth="1"/>
    <col min="9" max="16384" width="11.42578125" style="3"/>
  </cols>
  <sheetData>
    <row r="1" spans="1:26" ht="21.75" thickTop="1" thickBot="1">
      <c r="A1" s="213"/>
      <c r="B1" s="213"/>
      <c r="C1" s="213"/>
      <c r="D1" s="213"/>
      <c r="E1" s="213"/>
      <c r="F1" s="214" t="s">
        <v>243</v>
      </c>
      <c r="G1" s="215"/>
      <c r="H1" s="216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</row>
    <row r="2" spans="1:26" ht="22.5" customHeight="1" thickTop="1" thickBot="1">
      <c r="A2" s="213"/>
      <c r="B2" s="213"/>
      <c r="C2" s="213"/>
      <c r="D2" s="213"/>
      <c r="E2" s="213"/>
      <c r="F2" s="217" t="s">
        <v>36</v>
      </c>
      <c r="G2" s="218"/>
      <c r="H2" s="219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</row>
    <row r="3" spans="1:26" ht="5.0999999999999996" customHeight="1" thickTop="1" thickBot="1">
      <c r="A3" s="213"/>
      <c r="B3" s="213"/>
      <c r="C3" s="213"/>
      <c r="D3" s="213"/>
      <c r="E3" s="213"/>
      <c r="F3" s="220"/>
      <c r="G3" s="221"/>
      <c r="H3" s="222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213"/>
      <c r="U3" s="213"/>
      <c r="V3" s="213"/>
      <c r="W3" s="213"/>
      <c r="X3" s="213"/>
      <c r="Y3" s="213"/>
      <c r="Z3" s="213"/>
    </row>
    <row r="4" spans="1:26" ht="21.75" thickTop="1" thickBot="1">
      <c r="A4" s="213"/>
      <c r="B4" s="213"/>
      <c r="C4" s="213"/>
      <c r="D4" s="213"/>
      <c r="E4" s="213"/>
      <c r="F4" s="224" t="s">
        <v>27</v>
      </c>
      <c r="G4" s="224"/>
      <c r="H4" s="224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</row>
    <row r="5" spans="1:26" ht="5.0999999999999996" customHeight="1" thickTop="1" thickBot="1">
      <c r="A5" s="213"/>
      <c r="B5" s="213"/>
      <c r="C5" s="213"/>
      <c r="D5" s="213"/>
      <c r="E5" s="213"/>
      <c r="F5" s="220"/>
      <c r="G5" s="221"/>
      <c r="H5" s="222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</row>
    <row r="6" spans="1:26" ht="39" thickTop="1" thickBot="1">
      <c r="A6" s="213"/>
      <c r="B6" s="213"/>
      <c r="C6" s="213"/>
      <c r="D6" s="213"/>
      <c r="E6" s="213"/>
      <c r="F6" s="98" t="s">
        <v>19</v>
      </c>
      <c r="G6" s="97" t="s">
        <v>20</v>
      </c>
      <c r="H6" s="98" t="s">
        <v>24</v>
      </c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</row>
    <row r="7" spans="1:26" ht="5.0999999999999996" customHeight="1" thickTop="1" thickBot="1">
      <c r="A7" s="213"/>
      <c r="B7" s="213"/>
      <c r="C7" s="213"/>
      <c r="D7" s="213"/>
      <c r="E7" s="213"/>
      <c r="F7" s="220"/>
      <c r="G7" s="221"/>
      <c r="H7" s="222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</row>
    <row r="8" spans="1:26" ht="21.75" thickTop="1" thickBot="1">
      <c r="A8" s="213"/>
      <c r="B8" s="213"/>
      <c r="C8" s="213"/>
      <c r="D8" s="213"/>
      <c r="E8" s="213"/>
      <c r="F8" s="98" t="s">
        <v>22</v>
      </c>
      <c r="G8" s="223" t="s">
        <v>21</v>
      </c>
      <c r="H8" s="98" t="s">
        <v>26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3"/>
      <c r="W8" s="213"/>
      <c r="X8" s="213"/>
      <c r="Y8" s="213"/>
      <c r="Z8" s="213"/>
    </row>
    <row r="9" spans="1:26" ht="21.75" thickTop="1" thickBot="1">
      <c r="A9" s="213"/>
      <c r="B9" s="213"/>
      <c r="C9" s="213"/>
      <c r="D9" s="213"/>
      <c r="E9" s="213"/>
      <c r="F9" s="98" t="s">
        <v>23</v>
      </c>
      <c r="G9" s="223"/>
      <c r="H9" s="98" t="s">
        <v>25</v>
      </c>
      <c r="I9" s="213"/>
      <c r="J9" s="213"/>
      <c r="K9" s="213"/>
      <c r="L9" s="213"/>
      <c r="M9" s="213"/>
      <c r="N9" s="213"/>
      <c r="O9" s="213"/>
      <c r="P9" s="213"/>
      <c r="Q9" s="213"/>
      <c r="R9" s="213"/>
      <c r="S9" s="213"/>
      <c r="T9" s="213"/>
      <c r="U9" s="213"/>
      <c r="V9" s="213"/>
      <c r="W9" s="213"/>
      <c r="X9" s="213"/>
      <c r="Y9" s="213"/>
      <c r="Z9" s="213"/>
    </row>
    <row r="10" spans="1:26" ht="5.0999999999999996" customHeight="1" thickTop="1" thickBot="1">
      <c r="A10" s="213"/>
      <c r="B10" s="213"/>
      <c r="C10" s="213"/>
      <c r="D10" s="213"/>
      <c r="E10" s="213"/>
      <c r="F10" s="220"/>
      <c r="G10" s="221"/>
      <c r="H10" s="222"/>
      <c r="I10" s="213"/>
      <c r="J10" s="213"/>
      <c r="K10" s="213"/>
      <c r="L10" s="213"/>
      <c r="M10" s="213"/>
      <c r="N10" s="213"/>
      <c r="O10" s="213"/>
      <c r="P10" s="213"/>
      <c r="Q10" s="213"/>
      <c r="R10" s="213"/>
      <c r="S10" s="213"/>
      <c r="T10" s="213"/>
      <c r="U10" s="213"/>
      <c r="V10" s="213"/>
      <c r="W10" s="213"/>
      <c r="X10" s="213"/>
      <c r="Y10" s="213"/>
      <c r="Z10" s="213"/>
    </row>
    <row r="11" spans="1:26" ht="22.5" customHeight="1" thickTop="1" thickBot="1">
      <c r="A11" s="213"/>
      <c r="B11" s="213"/>
      <c r="C11" s="213"/>
      <c r="D11" s="213"/>
      <c r="E11" s="213"/>
      <c r="F11" s="217" t="s">
        <v>37</v>
      </c>
      <c r="G11" s="218"/>
      <c r="H11" s="219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  <c r="U11" s="213"/>
      <c r="V11" s="213"/>
      <c r="W11" s="213"/>
      <c r="X11" s="213"/>
      <c r="Y11" s="213"/>
      <c r="Z11" s="213"/>
    </row>
    <row r="12" spans="1:26" ht="5.0999999999999996" customHeight="1" thickTop="1" thickBot="1">
      <c r="A12" s="213"/>
      <c r="B12" s="213"/>
      <c r="C12" s="213"/>
      <c r="D12" s="213"/>
      <c r="E12" s="213"/>
      <c r="F12" s="220"/>
      <c r="G12" s="221"/>
      <c r="H12" s="222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213"/>
      <c r="U12" s="213"/>
      <c r="V12" s="213"/>
      <c r="W12" s="213"/>
      <c r="X12" s="213"/>
      <c r="Y12" s="213"/>
      <c r="Z12" s="213"/>
    </row>
    <row r="13" spans="1:26" ht="42" customHeight="1" thickTop="1" thickBot="1">
      <c r="A13" s="213"/>
      <c r="B13" s="213"/>
      <c r="C13" s="213"/>
      <c r="D13" s="213"/>
      <c r="E13" s="213"/>
      <c r="F13" s="98" t="s">
        <v>35</v>
      </c>
      <c r="G13" s="225" t="s">
        <v>28</v>
      </c>
      <c r="H13" s="98" t="s">
        <v>33</v>
      </c>
      <c r="I13" s="213"/>
      <c r="J13" s="213"/>
      <c r="K13" s="213"/>
      <c r="L13" s="213"/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213"/>
      <c r="Y13" s="213"/>
      <c r="Z13" s="213"/>
    </row>
    <row r="14" spans="1:26" ht="21.75" thickTop="1" thickBot="1">
      <c r="A14" s="213"/>
      <c r="B14" s="213"/>
      <c r="C14" s="213"/>
      <c r="D14" s="213"/>
      <c r="E14" s="213"/>
      <c r="F14" s="98" t="s">
        <v>31</v>
      </c>
      <c r="G14" s="226"/>
      <c r="H14" s="98" t="s">
        <v>25</v>
      </c>
      <c r="I14" s="213"/>
      <c r="J14" s="213"/>
      <c r="K14" s="213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</row>
    <row r="15" spans="1:26" ht="39" thickTop="1" thickBot="1">
      <c r="A15" s="213"/>
      <c r="B15" s="213"/>
      <c r="C15" s="213"/>
      <c r="D15" s="213"/>
      <c r="E15" s="213"/>
      <c r="F15" s="98"/>
      <c r="G15" s="227"/>
      <c r="H15" s="98" t="s">
        <v>32</v>
      </c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</row>
    <row r="16" spans="1:26" ht="5.0999999999999996" customHeight="1" thickTop="1" thickBot="1">
      <c r="A16" s="213"/>
      <c r="B16" s="213"/>
      <c r="C16" s="213"/>
      <c r="D16" s="213"/>
      <c r="E16" s="213"/>
      <c r="F16" s="220"/>
      <c r="G16" s="221"/>
      <c r="H16" s="222"/>
      <c r="I16" s="213"/>
      <c r="J16" s="213"/>
      <c r="K16" s="213"/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</row>
    <row r="17" spans="1:26" ht="39" thickTop="1" thickBot="1">
      <c r="A17" s="213"/>
      <c r="B17" s="213"/>
      <c r="C17" s="213"/>
      <c r="D17" s="213"/>
      <c r="E17" s="213"/>
      <c r="F17" s="37"/>
      <c r="G17" s="223" t="s">
        <v>29</v>
      </c>
      <c r="H17" s="98" t="s">
        <v>33</v>
      </c>
      <c r="I17" s="213"/>
      <c r="J17" s="213"/>
      <c r="K17" s="213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</row>
    <row r="18" spans="1:26" ht="21.75" thickTop="1" thickBot="1">
      <c r="A18" s="213"/>
      <c r="B18" s="213"/>
      <c r="C18" s="213"/>
      <c r="D18" s="213"/>
      <c r="E18" s="213"/>
      <c r="F18" s="98" t="s">
        <v>30</v>
      </c>
      <c r="G18" s="223"/>
      <c r="H18" s="98" t="s">
        <v>25</v>
      </c>
      <c r="I18" s="213"/>
      <c r="J18" s="213"/>
      <c r="K18" s="213"/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</row>
    <row r="19" spans="1:26" ht="39" thickTop="1" thickBot="1">
      <c r="A19" s="213"/>
      <c r="B19" s="213"/>
      <c r="C19" s="213"/>
      <c r="D19" s="213"/>
      <c r="E19" s="213"/>
      <c r="F19" s="98" t="s">
        <v>31</v>
      </c>
      <c r="G19" s="223"/>
      <c r="H19" s="98" t="s">
        <v>32</v>
      </c>
      <c r="I19" s="213"/>
      <c r="J19" s="213"/>
      <c r="K19" s="213"/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</row>
    <row r="20" spans="1:26" ht="21.75" thickTop="1" thickBot="1">
      <c r="A20" s="213"/>
      <c r="B20" s="213"/>
      <c r="C20" s="213"/>
      <c r="D20" s="213"/>
      <c r="E20" s="213"/>
      <c r="F20" s="228" t="s">
        <v>242</v>
      </c>
      <c r="G20" s="229"/>
      <c r="H20" s="230"/>
      <c r="I20" s="213"/>
      <c r="J20" s="213"/>
      <c r="K20" s="213"/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</row>
    <row r="21" spans="1:26" ht="21" thickTop="1">
      <c r="A21" s="213"/>
      <c r="B21" s="213"/>
      <c r="C21" s="213"/>
      <c r="D21" s="213"/>
      <c r="E21" s="213"/>
      <c r="F21" s="99"/>
      <c r="G21" s="99"/>
      <c r="H21" s="99"/>
      <c r="I21" s="213"/>
      <c r="J21" s="213"/>
      <c r="K21" s="213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</row>
    <row r="22" spans="1:26">
      <c r="A22" s="213"/>
      <c r="B22" s="213"/>
      <c r="C22" s="213"/>
      <c r="D22" s="213"/>
      <c r="E22" s="213"/>
      <c r="F22" s="99"/>
      <c r="G22" s="99"/>
      <c r="H22" s="99"/>
      <c r="I22" s="213"/>
      <c r="J22" s="213"/>
      <c r="K22" s="213"/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</row>
    <row r="23" spans="1:26">
      <c r="A23" s="213"/>
      <c r="B23" s="213"/>
      <c r="C23" s="213"/>
      <c r="D23" s="213"/>
      <c r="E23" s="213"/>
      <c r="F23" s="100"/>
      <c r="G23" s="100"/>
      <c r="H23" s="100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</row>
    <row r="24" spans="1:26">
      <c r="A24" s="213"/>
      <c r="B24" s="213"/>
      <c r="C24" s="213"/>
      <c r="D24" s="213"/>
      <c r="E24" s="213"/>
      <c r="F24" s="100"/>
      <c r="G24" s="100"/>
      <c r="H24" s="100"/>
      <c r="I24" s="213"/>
      <c r="J24" s="213"/>
      <c r="K24" s="213"/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</row>
    <row r="25" spans="1:26">
      <c r="A25" s="213"/>
      <c r="B25" s="213"/>
      <c r="C25" s="213"/>
      <c r="D25" s="213"/>
      <c r="E25" s="213"/>
      <c r="F25" s="100"/>
      <c r="G25" s="100"/>
      <c r="H25" s="100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</row>
    <row r="26" spans="1:26">
      <c r="A26" s="213"/>
      <c r="B26" s="213"/>
      <c r="C26" s="213"/>
      <c r="D26" s="213"/>
      <c r="E26" s="213"/>
      <c r="F26" s="100"/>
      <c r="G26" s="100"/>
      <c r="H26" s="100"/>
      <c r="I26" s="213"/>
      <c r="J26" s="213"/>
      <c r="K26" s="213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13"/>
      <c r="Z26" s="213"/>
    </row>
    <row r="27" spans="1:26">
      <c r="A27" s="213"/>
      <c r="B27" s="213"/>
      <c r="C27" s="213"/>
      <c r="D27" s="213"/>
      <c r="E27" s="213"/>
      <c r="F27" s="100"/>
      <c r="G27" s="100"/>
      <c r="H27" s="100"/>
      <c r="I27" s="213"/>
      <c r="J27" s="213"/>
      <c r="K27" s="213"/>
      <c r="L27" s="213"/>
      <c r="M27" s="213"/>
      <c r="N27" s="213"/>
      <c r="O27" s="213"/>
      <c r="P27" s="213"/>
      <c r="Q27" s="213"/>
      <c r="R27" s="213"/>
      <c r="S27" s="213"/>
      <c r="T27" s="213"/>
      <c r="U27" s="213"/>
      <c r="V27" s="213"/>
      <c r="W27" s="213"/>
      <c r="X27" s="213"/>
      <c r="Y27" s="213"/>
      <c r="Z27" s="213"/>
    </row>
    <row r="28" spans="1:26">
      <c r="A28" s="213"/>
      <c r="B28" s="213"/>
      <c r="C28" s="213"/>
      <c r="D28" s="213"/>
      <c r="E28" s="213"/>
      <c r="F28" s="100"/>
      <c r="G28" s="100"/>
      <c r="H28" s="100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</row>
    <row r="29" spans="1:26">
      <c r="A29" s="213"/>
      <c r="B29" s="213"/>
      <c r="C29" s="213"/>
      <c r="D29" s="213"/>
      <c r="E29" s="213"/>
      <c r="F29" s="100"/>
      <c r="G29" s="100"/>
      <c r="H29" s="100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</row>
    <row r="30" spans="1:26">
      <c r="A30" s="213"/>
      <c r="B30" s="213"/>
      <c r="C30" s="213"/>
      <c r="D30" s="213"/>
      <c r="E30" s="213"/>
      <c r="F30" s="100"/>
      <c r="G30" s="100"/>
      <c r="H30" s="100"/>
      <c r="I30" s="213"/>
      <c r="J30" s="213"/>
      <c r="K30" s="213"/>
      <c r="L30" s="213"/>
      <c r="M30" s="213"/>
      <c r="N30" s="213"/>
      <c r="O30" s="213"/>
      <c r="P30" s="213"/>
      <c r="Q30" s="213"/>
      <c r="R30" s="213"/>
      <c r="S30" s="213"/>
      <c r="T30" s="213"/>
      <c r="U30" s="213"/>
      <c r="V30" s="213"/>
      <c r="W30" s="213"/>
      <c r="X30" s="213"/>
      <c r="Y30" s="213"/>
      <c r="Z30" s="213"/>
    </row>
    <row r="31" spans="1:26">
      <c r="A31" s="213"/>
      <c r="B31" s="213"/>
      <c r="C31" s="213"/>
      <c r="D31" s="213"/>
      <c r="E31" s="213"/>
      <c r="F31" s="100"/>
      <c r="G31" s="100"/>
      <c r="H31" s="100"/>
      <c r="I31" s="213"/>
      <c r="J31" s="213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</row>
    <row r="32" spans="1:26">
      <c r="A32" s="213"/>
      <c r="B32" s="213"/>
      <c r="C32" s="213"/>
      <c r="D32" s="213"/>
      <c r="E32" s="213"/>
      <c r="F32" s="100"/>
      <c r="G32" s="100"/>
      <c r="H32" s="100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</row>
    <row r="33" spans="1:26">
      <c r="A33" s="213"/>
      <c r="B33" s="213"/>
      <c r="C33" s="213"/>
      <c r="D33" s="213"/>
      <c r="E33" s="213"/>
      <c r="F33" s="100"/>
      <c r="G33" s="100"/>
      <c r="H33" s="100"/>
      <c r="I33" s="213"/>
      <c r="J33" s="213"/>
      <c r="K33" s="213"/>
      <c r="L33" s="213"/>
      <c r="M33" s="213"/>
      <c r="N33" s="213"/>
      <c r="O33" s="213"/>
      <c r="P33" s="213"/>
      <c r="Q33" s="213"/>
      <c r="R33" s="213"/>
      <c r="S33" s="213"/>
      <c r="T33" s="213"/>
      <c r="U33" s="213"/>
      <c r="V33" s="213"/>
      <c r="W33" s="213"/>
      <c r="X33" s="213"/>
      <c r="Y33" s="213"/>
      <c r="Z33" s="213"/>
    </row>
    <row r="34" spans="1:26">
      <c r="A34" s="213"/>
      <c r="B34" s="213"/>
      <c r="C34" s="213"/>
      <c r="D34" s="213"/>
      <c r="E34" s="213"/>
      <c r="F34" s="100"/>
      <c r="G34" s="100"/>
      <c r="H34" s="100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</row>
    <row r="35" spans="1:26">
      <c r="A35" s="213"/>
      <c r="B35" s="213"/>
      <c r="C35" s="213"/>
      <c r="D35" s="213"/>
      <c r="E35" s="213"/>
      <c r="F35" s="100"/>
      <c r="G35" s="100"/>
      <c r="H35" s="100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  <c r="Y35" s="213"/>
      <c r="Z35" s="213"/>
    </row>
    <row r="36" spans="1:26">
      <c r="A36" s="213"/>
      <c r="B36" s="213"/>
      <c r="C36" s="213"/>
      <c r="D36" s="213"/>
      <c r="E36" s="213"/>
      <c r="F36" s="100"/>
      <c r="G36" s="100"/>
      <c r="H36" s="100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13"/>
      <c r="Y36" s="213"/>
      <c r="Z36" s="213"/>
    </row>
    <row r="37" spans="1:26">
      <c r="A37" s="213"/>
      <c r="B37" s="213"/>
      <c r="C37" s="213"/>
      <c r="D37" s="213"/>
      <c r="E37" s="213"/>
      <c r="F37" s="100"/>
      <c r="G37" s="100"/>
      <c r="H37" s="100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</row>
    <row r="38" spans="1:26">
      <c r="A38" s="213"/>
      <c r="B38" s="213"/>
      <c r="C38" s="213"/>
      <c r="D38" s="213"/>
      <c r="E38" s="213"/>
      <c r="F38" s="100"/>
      <c r="G38" s="100"/>
      <c r="H38" s="100"/>
      <c r="I38" s="213"/>
      <c r="J38" s="213"/>
      <c r="K38" s="213"/>
      <c r="L38" s="213"/>
      <c r="M38" s="213"/>
      <c r="N38" s="213"/>
      <c r="O38" s="213"/>
      <c r="P38" s="213"/>
      <c r="Q38" s="213"/>
      <c r="R38" s="213"/>
      <c r="S38" s="213"/>
      <c r="T38" s="213"/>
      <c r="U38" s="213"/>
      <c r="V38" s="213"/>
      <c r="W38" s="213"/>
      <c r="X38" s="213"/>
      <c r="Y38" s="213"/>
      <c r="Z38" s="213"/>
    </row>
    <row r="39" spans="1:26">
      <c r="A39" s="213"/>
      <c r="B39" s="213"/>
      <c r="C39" s="213"/>
      <c r="D39" s="213"/>
      <c r="E39" s="213"/>
      <c r="F39" s="100"/>
      <c r="G39" s="100"/>
      <c r="H39" s="100"/>
      <c r="I39" s="213"/>
      <c r="J39" s="213"/>
      <c r="K39" s="213"/>
      <c r="L39" s="213"/>
      <c r="M39" s="213"/>
      <c r="N39" s="213"/>
      <c r="O39" s="213"/>
      <c r="P39" s="213"/>
      <c r="Q39" s="213"/>
      <c r="R39" s="213"/>
      <c r="S39" s="213"/>
      <c r="T39" s="213"/>
      <c r="U39" s="213"/>
      <c r="V39" s="213"/>
      <c r="W39" s="213"/>
      <c r="X39" s="213"/>
      <c r="Y39" s="213"/>
      <c r="Z39" s="213"/>
    </row>
    <row r="40" spans="1:26">
      <c r="A40" s="213"/>
      <c r="B40" s="213"/>
      <c r="C40" s="213"/>
      <c r="D40" s="213"/>
      <c r="E40" s="213"/>
      <c r="F40" s="100"/>
      <c r="G40" s="100"/>
      <c r="H40" s="100"/>
      <c r="I40" s="213"/>
      <c r="J40" s="213"/>
      <c r="K40" s="213"/>
      <c r="L40" s="213"/>
      <c r="M40" s="213"/>
      <c r="N40" s="213"/>
      <c r="O40" s="213"/>
      <c r="P40" s="213"/>
      <c r="Q40" s="213"/>
      <c r="R40" s="213"/>
      <c r="S40" s="213"/>
      <c r="T40" s="213"/>
      <c r="U40" s="213"/>
      <c r="V40" s="213"/>
      <c r="W40" s="213"/>
      <c r="X40" s="213"/>
      <c r="Y40" s="213"/>
      <c r="Z40" s="213"/>
    </row>
    <row r="41" spans="1:26">
      <c r="A41" s="213"/>
      <c r="B41" s="213"/>
      <c r="C41" s="213"/>
      <c r="D41" s="213"/>
      <c r="E41" s="213"/>
      <c r="F41" s="100"/>
      <c r="G41" s="100"/>
      <c r="H41" s="100"/>
      <c r="I41" s="213"/>
      <c r="J41" s="213"/>
      <c r="K41" s="213"/>
      <c r="L41" s="213"/>
      <c r="M41" s="213"/>
      <c r="N41" s="213"/>
      <c r="O41" s="213"/>
      <c r="P41" s="213"/>
      <c r="Q41" s="213"/>
      <c r="R41" s="213"/>
      <c r="S41" s="213"/>
      <c r="T41" s="213"/>
      <c r="U41" s="213"/>
      <c r="V41" s="213"/>
      <c r="W41" s="213"/>
      <c r="X41" s="213"/>
      <c r="Y41" s="213"/>
      <c r="Z41" s="213"/>
    </row>
    <row r="42" spans="1:26">
      <c r="A42" s="213"/>
      <c r="B42" s="213"/>
      <c r="C42" s="213"/>
      <c r="D42" s="213"/>
      <c r="E42" s="213"/>
      <c r="F42" s="100"/>
      <c r="G42" s="100"/>
      <c r="H42" s="100"/>
      <c r="I42" s="213"/>
      <c r="J42" s="213"/>
      <c r="K42" s="213"/>
      <c r="L42" s="213"/>
      <c r="M42" s="213"/>
      <c r="N42" s="213"/>
      <c r="O42" s="213"/>
      <c r="P42" s="213"/>
      <c r="Q42" s="213"/>
      <c r="R42" s="213"/>
      <c r="S42" s="213"/>
      <c r="T42" s="213"/>
      <c r="U42" s="213"/>
      <c r="V42" s="213"/>
      <c r="W42" s="213"/>
      <c r="X42" s="213"/>
      <c r="Y42" s="213"/>
      <c r="Z42" s="213"/>
    </row>
    <row r="43" spans="1:26">
      <c r="A43" s="213"/>
      <c r="B43" s="213"/>
      <c r="C43" s="213"/>
      <c r="D43" s="213"/>
      <c r="E43" s="213"/>
      <c r="F43" s="100"/>
      <c r="G43" s="100"/>
      <c r="H43" s="100"/>
      <c r="I43" s="213"/>
      <c r="J43" s="213"/>
      <c r="K43" s="213"/>
      <c r="L43" s="213"/>
      <c r="M43" s="213"/>
      <c r="N43" s="213"/>
      <c r="O43" s="213"/>
      <c r="P43" s="213"/>
      <c r="Q43" s="213"/>
      <c r="R43" s="213"/>
      <c r="S43" s="213"/>
      <c r="T43" s="213"/>
      <c r="U43" s="213"/>
      <c r="V43" s="213"/>
      <c r="W43" s="213"/>
      <c r="X43" s="213"/>
      <c r="Y43" s="213"/>
      <c r="Z43" s="213"/>
    </row>
    <row r="44" spans="1:26">
      <c r="A44" s="213"/>
      <c r="B44" s="213"/>
      <c r="C44" s="213"/>
      <c r="D44" s="213"/>
      <c r="E44" s="213"/>
      <c r="F44" s="100"/>
      <c r="G44" s="100"/>
      <c r="H44" s="100"/>
      <c r="I44" s="213"/>
      <c r="J44" s="213"/>
      <c r="K44" s="213"/>
      <c r="L44" s="213"/>
      <c r="M44" s="213"/>
      <c r="N44" s="213"/>
      <c r="O44" s="213"/>
      <c r="P44" s="213"/>
      <c r="Q44" s="213"/>
      <c r="R44" s="213"/>
      <c r="S44" s="213"/>
      <c r="T44" s="213"/>
      <c r="U44" s="213"/>
      <c r="V44" s="213"/>
      <c r="W44" s="213"/>
      <c r="X44" s="213"/>
      <c r="Y44" s="213"/>
      <c r="Z44" s="213"/>
    </row>
    <row r="45" spans="1:26">
      <c r="A45" s="213"/>
      <c r="B45" s="213"/>
      <c r="C45" s="213"/>
      <c r="D45" s="213"/>
      <c r="E45" s="213"/>
      <c r="F45" s="100"/>
      <c r="G45" s="100"/>
      <c r="H45" s="100"/>
      <c r="I45" s="213"/>
      <c r="J45" s="213"/>
      <c r="K45" s="213"/>
      <c r="L45" s="213"/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</row>
    <row r="46" spans="1:26">
      <c r="A46" s="213"/>
      <c r="B46" s="213"/>
      <c r="C46" s="213"/>
      <c r="D46" s="213"/>
      <c r="E46" s="213"/>
      <c r="F46" s="100"/>
      <c r="G46" s="100"/>
      <c r="H46" s="100"/>
      <c r="I46" s="213"/>
      <c r="J46" s="213"/>
      <c r="K46" s="213"/>
      <c r="L46" s="213"/>
      <c r="M46" s="213"/>
      <c r="N46" s="213"/>
      <c r="O46" s="213"/>
      <c r="P46" s="213"/>
      <c r="Q46" s="213"/>
      <c r="R46" s="213"/>
      <c r="S46" s="213"/>
      <c r="T46" s="213"/>
      <c r="U46" s="213"/>
      <c r="V46" s="213"/>
      <c r="W46" s="213"/>
      <c r="X46" s="213"/>
      <c r="Y46" s="213"/>
      <c r="Z46" s="213"/>
    </row>
    <row r="47" spans="1:26">
      <c r="A47" s="213"/>
      <c r="B47" s="213"/>
      <c r="C47" s="213"/>
      <c r="D47" s="213"/>
      <c r="E47" s="213"/>
      <c r="F47" s="100"/>
      <c r="G47" s="100"/>
      <c r="H47" s="100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3"/>
      <c r="Z47" s="213"/>
    </row>
    <row r="48" spans="1:26">
      <c r="A48" s="213"/>
      <c r="B48" s="213"/>
      <c r="C48" s="213"/>
      <c r="D48" s="213"/>
      <c r="E48" s="213"/>
      <c r="F48" s="100"/>
      <c r="G48" s="100"/>
      <c r="H48" s="100"/>
      <c r="I48" s="213"/>
      <c r="J48" s="213"/>
      <c r="K48" s="213"/>
      <c r="L48" s="213"/>
      <c r="M48" s="213"/>
      <c r="N48" s="213"/>
      <c r="O48" s="213"/>
      <c r="P48" s="213"/>
      <c r="Q48" s="213"/>
      <c r="R48" s="213"/>
      <c r="S48" s="213"/>
      <c r="T48" s="213"/>
      <c r="U48" s="213"/>
      <c r="V48" s="213"/>
      <c r="W48" s="213"/>
      <c r="X48" s="213"/>
      <c r="Y48" s="213"/>
      <c r="Z48" s="213"/>
    </row>
    <row r="49" spans="1:26">
      <c r="A49" s="213"/>
      <c r="B49" s="213"/>
      <c r="C49" s="213"/>
      <c r="D49" s="213"/>
      <c r="E49" s="213"/>
      <c r="F49" s="100"/>
      <c r="G49" s="100"/>
      <c r="H49" s="100"/>
      <c r="I49" s="213"/>
      <c r="J49" s="213"/>
      <c r="K49" s="213"/>
      <c r="L49" s="213"/>
      <c r="M49" s="213"/>
      <c r="N49" s="213"/>
      <c r="O49" s="213"/>
      <c r="P49" s="213"/>
      <c r="Q49" s="213"/>
      <c r="R49" s="213"/>
      <c r="S49" s="213"/>
      <c r="T49" s="213"/>
      <c r="U49" s="213"/>
      <c r="V49" s="213"/>
      <c r="W49" s="213"/>
      <c r="X49" s="213"/>
      <c r="Y49" s="213"/>
      <c r="Z49" s="213"/>
    </row>
    <row r="50" spans="1:26">
      <c r="A50" s="213"/>
      <c r="B50" s="213"/>
      <c r="C50" s="213"/>
      <c r="D50" s="213"/>
      <c r="E50" s="213"/>
      <c r="F50" s="100"/>
      <c r="G50" s="100"/>
      <c r="H50" s="100"/>
      <c r="I50" s="213"/>
      <c r="J50" s="213"/>
      <c r="K50" s="213"/>
      <c r="L50" s="213"/>
      <c r="M50" s="213"/>
      <c r="N50" s="213"/>
      <c r="O50" s="213"/>
      <c r="P50" s="213"/>
      <c r="Q50" s="213"/>
      <c r="R50" s="213"/>
      <c r="S50" s="213"/>
      <c r="T50" s="213"/>
      <c r="U50" s="213"/>
      <c r="V50" s="213"/>
      <c r="W50" s="213"/>
      <c r="X50" s="213"/>
      <c r="Y50" s="213"/>
      <c r="Z50" s="213"/>
    </row>
    <row r="51" spans="1:26">
      <c r="A51" s="213"/>
      <c r="B51" s="213"/>
      <c r="C51" s="213"/>
      <c r="D51" s="213"/>
      <c r="E51" s="213"/>
      <c r="F51" s="100"/>
      <c r="G51" s="100"/>
      <c r="H51" s="100"/>
      <c r="I51" s="213"/>
      <c r="J51" s="213"/>
      <c r="K51" s="213"/>
      <c r="L51" s="213"/>
      <c r="M51" s="213"/>
      <c r="N51" s="213"/>
      <c r="O51" s="213"/>
      <c r="P51" s="213"/>
      <c r="Q51" s="213"/>
      <c r="R51" s="213"/>
      <c r="S51" s="213"/>
      <c r="T51" s="213"/>
      <c r="U51" s="213"/>
      <c r="V51" s="213"/>
      <c r="W51" s="213"/>
      <c r="X51" s="213"/>
      <c r="Y51" s="213"/>
      <c r="Z51" s="213"/>
    </row>
    <row r="52" spans="1:26">
      <c r="A52" s="213"/>
      <c r="B52" s="213"/>
      <c r="C52" s="213"/>
      <c r="D52" s="213"/>
      <c r="E52" s="213"/>
      <c r="F52" s="100"/>
      <c r="G52" s="100"/>
      <c r="H52" s="100"/>
      <c r="I52" s="213"/>
      <c r="J52" s="213"/>
      <c r="K52" s="213"/>
      <c r="L52" s="213"/>
      <c r="M52" s="213"/>
      <c r="N52" s="213"/>
      <c r="O52" s="213"/>
      <c r="P52" s="213"/>
      <c r="Q52" s="213"/>
      <c r="R52" s="213"/>
      <c r="S52" s="213"/>
      <c r="T52" s="213"/>
      <c r="U52" s="213"/>
      <c r="V52" s="213"/>
      <c r="W52" s="213"/>
      <c r="X52" s="213"/>
      <c r="Y52" s="213"/>
      <c r="Z52" s="213"/>
    </row>
    <row r="53" spans="1:26">
      <c r="A53" s="213"/>
      <c r="B53" s="213"/>
      <c r="C53" s="213"/>
      <c r="D53" s="213"/>
      <c r="E53" s="213"/>
      <c r="F53" s="100"/>
      <c r="G53" s="100"/>
      <c r="H53" s="100"/>
      <c r="I53" s="213"/>
      <c r="J53" s="213"/>
      <c r="K53" s="213"/>
      <c r="L53" s="213"/>
      <c r="M53" s="213"/>
      <c r="N53" s="213"/>
      <c r="O53" s="213"/>
      <c r="P53" s="213"/>
      <c r="Q53" s="213"/>
      <c r="R53" s="213"/>
      <c r="S53" s="213"/>
      <c r="T53" s="213"/>
      <c r="U53" s="213"/>
      <c r="V53" s="213"/>
      <c r="W53" s="213"/>
      <c r="X53" s="213"/>
      <c r="Y53" s="213"/>
      <c r="Z53" s="213"/>
    </row>
    <row r="54" spans="1:26">
      <c r="A54" s="213"/>
      <c r="B54" s="213"/>
      <c r="C54" s="213"/>
      <c r="D54" s="213"/>
      <c r="E54" s="213"/>
      <c r="F54" s="100"/>
      <c r="G54" s="100"/>
      <c r="H54" s="100"/>
      <c r="I54" s="213"/>
      <c r="J54" s="213"/>
      <c r="K54" s="213"/>
      <c r="L54" s="213"/>
      <c r="M54" s="213"/>
      <c r="N54" s="213"/>
      <c r="O54" s="213"/>
      <c r="P54" s="213"/>
      <c r="Q54" s="213"/>
      <c r="R54" s="213"/>
      <c r="S54" s="213"/>
      <c r="T54" s="213"/>
      <c r="U54" s="213"/>
      <c r="V54" s="213"/>
      <c r="W54" s="213"/>
      <c r="X54" s="213"/>
      <c r="Y54" s="213"/>
      <c r="Z54" s="213"/>
    </row>
    <row r="55" spans="1:26">
      <c r="A55" s="213"/>
      <c r="B55" s="213"/>
      <c r="C55" s="213"/>
      <c r="D55" s="213"/>
      <c r="E55" s="213"/>
      <c r="F55" s="100"/>
      <c r="G55" s="100"/>
      <c r="H55" s="100"/>
      <c r="I55" s="213"/>
      <c r="J55" s="213"/>
      <c r="K55" s="213"/>
      <c r="L55" s="213"/>
      <c r="M55" s="213"/>
      <c r="N55" s="213"/>
      <c r="O55" s="213"/>
      <c r="P55" s="213"/>
      <c r="Q55" s="213"/>
      <c r="R55" s="213"/>
      <c r="S55" s="213"/>
      <c r="T55" s="213"/>
      <c r="U55" s="213"/>
      <c r="V55" s="213"/>
      <c r="W55" s="213"/>
      <c r="X55" s="213"/>
      <c r="Y55" s="213"/>
      <c r="Z55" s="213"/>
    </row>
    <row r="56" spans="1:26">
      <c r="A56" s="213"/>
      <c r="B56" s="213"/>
      <c r="C56" s="213"/>
      <c r="D56" s="213"/>
      <c r="E56" s="213"/>
      <c r="F56" s="100"/>
      <c r="G56" s="100"/>
      <c r="H56" s="100"/>
      <c r="I56" s="213"/>
      <c r="J56" s="213"/>
      <c r="K56" s="213"/>
      <c r="L56" s="213"/>
      <c r="M56" s="213"/>
      <c r="N56" s="213"/>
      <c r="O56" s="213"/>
      <c r="P56" s="213"/>
      <c r="Q56" s="213"/>
      <c r="R56" s="213"/>
      <c r="S56" s="213"/>
      <c r="T56" s="213"/>
      <c r="U56" s="213"/>
      <c r="V56" s="213"/>
      <c r="W56" s="213"/>
      <c r="X56" s="213"/>
      <c r="Y56" s="213"/>
      <c r="Z56" s="213"/>
    </row>
    <row r="57" spans="1:26">
      <c r="A57" s="213"/>
      <c r="B57" s="213"/>
      <c r="C57" s="213"/>
      <c r="D57" s="213"/>
      <c r="E57" s="213"/>
      <c r="F57" s="100"/>
      <c r="G57" s="100"/>
      <c r="H57" s="100"/>
      <c r="I57" s="213"/>
      <c r="J57" s="213"/>
      <c r="K57" s="213"/>
      <c r="L57" s="213"/>
      <c r="M57" s="213"/>
      <c r="N57" s="213"/>
      <c r="O57" s="213"/>
      <c r="P57" s="213"/>
      <c r="Q57" s="213"/>
      <c r="R57" s="213"/>
      <c r="S57" s="213"/>
      <c r="T57" s="213"/>
      <c r="U57" s="213"/>
      <c r="V57" s="213"/>
      <c r="W57" s="213"/>
      <c r="X57" s="213"/>
      <c r="Y57" s="213"/>
      <c r="Z57" s="213"/>
    </row>
    <row r="58" spans="1:26">
      <c r="A58" s="213"/>
      <c r="B58" s="213"/>
      <c r="C58" s="213"/>
      <c r="D58" s="213"/>
      <c r="E58" s="213"/>
      <c r="F58" s="100"/>
      <c r="G58" s="100"/>
      <c r="H58" s="100"/>
      <c r="I58" s="213"/>
      <c r="J58" s="213"/>
      <c r="K58" s="213"/>
      <c r="L58" s="213"/>
      <c r="M58" s="213"/>
      <c r="N58" s="213"/>
      <c r="O58" s="213"/>
      <c r="P58" s="213"/>
      <c r="Q58" s="213"/>
      <c r="R58" s="213"/>
      <c r="S58" s="213"/>
      <c r="T58" s="213"/>
      <c r="U58" s="213"/>
      <c r="V58" s="213"/>
      <c r="W58" s="213"/>
      <c r="X58" s="213"/>
      <c r="Y58" s="213"/>
      <c r="Z58" s="213"/>
    </row>
    <row r="59" spans="1:26">
      <c r="A59" s="213"/>
      <c r="B59" s="213"/>
      <c r="C59" s="213"/>
      <c r="D59" s="213"/>
      <c r="E59" s="213"/>
      <c r="F59" s="100"/>
      <c r="G59" s="100"/>
      <c r="H59" s="100"/>
      <c r="I59" s="213"/>
      <c r="J59" s="213"/>
      <c r="K59" s="213"/>
      <c r="L59" s="213"/>
      <c r="M59" s="213"/>
      <c r="N59" s="213"/>
      <c r="O59" s="213"/>
      <c r="P59" s="213"/>
      <c r="Q59" s="213"/>
      <c r="R59" s="213"/>
      <c r="S59" s="213"/>
      <c r="T59" s="213"/>
      <c r="U59" s="213"/>
      <c r="V59" s="213"/>
      <c r="W59" s="213"/>
      <c r="X59" s="213"/>
      <c r="Y59" s="213"/>
      <c r="Z59" s="213"/>
    </row>
    <row r="60" spans="1:26">
      <c r="A60" s="213"/>
      <c r="B60" s="213"/>
      <c r="C60" s="213"/>
      <c r="D60" s="213"/>
      <c r="E60" s="213"/>
      <c r="F60" s="100"/>
      <c r="G60" s="100"/>
      <c r="H60" s="100"/>
      <c r="I60" s="213"/>
      <c r="J60" s="213"/>
      <c r="K60" s="213"/>
      <c r="L60" s="213"/>
      <c r="M60" s="213"/>
      <c r="N60" s="213"/>
      <c r="O60" s="213"/>
      <c r="P60" s="213"/>
      <c r="Q60" s="213"/>
      <c r="R60" s="213"/>
      <c r="S60" s="213"/>
      <c r="T60" s="213"/>
      <c r="U60" s="213"/>
      <c r="V60" s="213"/>
      <c r="W60" s="213"/>
      <c r="X60" s="213"/>
      <c r="Y60" s="213"/>
      <c r="Z60" s="213"/>
    </row>
    <row r="61" spans="1:26">
      <c r="A61" s="213"/>
      <c r="B61" s="213"/>
      <c r="C61" s="213"/>
      <c r="D61" s="213"/>
      <c r="E61" s="213"/>
      <c r="F61" s="100"/>
      <c r="G61" s="100"/>
      <c r="H61" s="100"/>
      <c r="I61" s="213"/>
      <c r="J61" s="213"/>
      <c r="K61" s="213"/>
      <c r="L61" s="213"/>
      <c r="M61" s="213"/>
      <c r="N61" s="213"/>
      <c r="O61" s="213"/>
      <c r="P61" s="213"/>
      <c r="Q61" s="213"/>
      <c r="R61" s="213"/>
      <c r="S61" s="213"/>
      <c r="T61" s="213"/>
      <c r="U61" s="213"/>
      <c r="V61" s="213"/>
      <c r="W61" s="213"/>
      <c r="X61" s="213"/>
      <c r="Y61" s="213"/>
      <c r="Z61" s="213"/>
    </row>
    <row r="62" spans="1:26">
      <c r="A62" s="213"/>
      <c r="B62" s="213"/>
      <c r="C62" s="213"/>
      <c r="D62" s="213"/>
      <c r="E62" s="213"/>
      <c r="F62" s="100"/>
      <c r="G62" s="100"/>
      <c r="H62" s="100"/>
      <c r="I62" s="213"/>
      <c r="J62" s="213"/>
      <c r="K62" s="213"/>
      <c r="L62" s="213"/>
      <c r="M62" s="213"/>
      <c r="N62" s="213"/>
      <c r="O62" s="213"/>
      <c r="P62" s="213"/>
      <c r="Q62" s="213"/>
      <c r="R62" s="213"/>
      <c r="S62" s="213"/>
      <c r="T62" s="213"/>
      <c r="U62" s="213"/>
      <c r="V62" s="213"/>
      <c r="W62" s="213"/>
      <c r="X62" s="213"/>
      <c r="Y62" s="213"/>
      <c r="Z62" s="213"/>
    </row>
    <row r="63" spans="1:26">
      <c r="A63" s="213"/>
      <c r="B63" s="213"/>
      <c r="C63" s="213"/>
      <c r="D63" s="213"/>
      <c r="E63" s="213"/>
      <c r="F63" s="100"/>
      <c r="G63" s="100"/>
      <c r="H63" s="100"/>
      <c r="I63" s="213"/>
      <c r="J63" s="213"/>
      <c r="K63" s="213"/>
      <c r="L63" s="213"/>
      <c r="M63" s="213"/>
      <c r="N63" s="213"/>
      <c r="O63" s="213"/>
      <c r="P63" s="213"/>
      <c r="Q63" s="213"/>
      <c r="R63" s="213"/>
      <c r="S63" s="213"/>
      <c r="T63" s="213"/>
      <c r="U63" s="213"/>
      <c r="V63" s="213"/>
      <c r="W63" s="213"/>
      <c r="X63" s="213"/>
      <c r="Y63" s="213"/>
      <c r="Z63" s="213"/>
    </row>
    <row r="64" spans="1:26">
      <c r="A64" s="213"/>
      <c r="B64" s="213"/>
      <c r="C64" s="213"/>
      <c r="D64" s="213"/>
      <c r="E64" s="213"/>
      <c r="F64" s="100"/>
      <c r="G64" s="100"/>
      <c r="H64" s="100"/>
      <c r="I64" s="213"/>
      <c r="J64" s="213"/>
      <c r="K64" s="213"/>
      <c r="L64" s="213"/>
      <c r="M64" s="213"/>
      <c r="N64" s="213"/>
      <c r="O64" s="213"/>
      <c r="P64" s="213"/>
      <c r="Q64" s="213"/>
      <c r="R64" s="213"/>
      <c r="S64" s="213"/>
      <c r="T64" s="213"/>
      <c r="U64" s="213"/>
      <c r="V64" s="213"/>
      <c r="W64" s="213"/>
      <c r="X64" s="213"/>
      <c r="Y64" s="213"/>
      <c r="Z64" s="213"/>
    </row>
    <row r="65" spans="1:26">
      <c r="A65" s="213"/>
      <c r="B65" s="213"/>
      <c r="C65" s="213"/>
      <c r="D65" s="213"/>
      <c r="E65" s="213"/>
      <c r="F65" s="100"/>
      <c r="G65" s="100"/>
      <c r="H65" s="100"/>
      <c r="I65" s="213"/>
      <c r="J65" s="213"/>
      <c r="K65" s="213"/>
      <c r="L65" s="213"/>
      <c r="M65" s="213"/>
      <c r="N65" s="213"/>
      <c r="O65" s="213"/>
      <c r="P65" s="213"/>
      <c r="Q65" s="213"/>
      <c r="R65" s="213"/>
      <c r="S65" s="213"/>
      <c r="T65" s="213"/>
      <c r="U65" s="213"/>
      <c r="V65" s="213"/>
      <c r="W65" s="213"/>
      <c r="X65" s="213"/>
      <c r="Y65" s="213"/>
      <c r="Z65" s="213"/>
    </row>
    <row r="66" spans="1:26">
      <c r="A66" s="213"/>
      <c r="B66" s="213"/>
      <c r="C66" s="213"/>
      <c r="D66" s="213"/>
      <c r="E66" s="213"/>
      <c r="F66" s="100"/>
      <c r="G66" s="100"/>
      <c r="H66" s="100"/>
      <c r="I66" s="213"/>
      <c r="J66" s="213"/>
      <c r="K66" s="213"/>
      <c r="L66" s="213"/>
      <c r="M66" s="213"/>
      <c r="N66" s="213"/>
      <c r="O66" s="213"/>
      <c r="P66" s="213"/>
      <c r="Q66" s="213"/>
      <c r="R66" s="213"/>
      <c r="S66" s="213"/>
      <c r="T66" s="213"/>
      <c r="U66" s="213"/>
      <c r="V66" s="213"/>
      <c r="W66" s="213"/>
      <c r="X66" s="213"/>
      <c r="Y66" s="213"/>
      <c r="Z66" s="213"/>
    </row>
    <row r="67" spans="1:26">
      <c r="A67" s="213"/>
      <c r="B67" s="213"/>
      <c r="C67" s="213"/>
      <c r="D67" s="213"/>
      <c r="E67" s="213"/>
      <c r="F67" s="100"/>
      <c r="G67" s="100"/>
      <c r="H67" s="100"/>
      <c r="I67" s="213"/>
      <c r="J67" s="213"/>
      <c r="K67" s="213"/>
      <c r="L67" s="213"/>
      <c r="M67" s="213"/>
      <c r="N67" s="213"/>
      <c r="O67" s="213"/>
      <c r="P67" s="213"/>
      <c r="Q67" s="213"/>
      <c r="R67" s="213"/>
      <c r="S67" s="213"/>
      <c r="T67" s="213"/>
      <c r="U67" s="213"/>
      <c r="V67" s="213"/>
      <c r="W67" s="213"/>
      <c r="X67" s="213"/>
      <c r="Y67" s="213"/>
      <c r="Z67" s="213"/>
    </row>
    <row r="68" spans="1:26">
      <c r="A68" s="213"/>
      <c r="B68" s="213"/>
      <c r="C68" s="213"/>
      <c r="D68" s="213"/>
      <c r="E68" s="213"/>
      <c r="F68" s="100"/>
      <c r="G68" s="100"/>
      <c r="H68" s="100"/>
      <c r="I68" s="213"/>
      <c r="J68" s="213"/>
      <c r="K68" s="213"/>
      <c r="L68" s="213"/>
      <c r="M68" s="213"/>
      <c r="N68" s="213"/>
      <c r="O68" s="213"/>
      <c r="P68" s="213"/>
      <c r="Q68" s="213"/>
      <c r="R68" s="213"/>
      <c r="S68" s="213"/>
      <c r="T68" s="213"/>
      <c r="U68" s="213"/>
      <c r="V68" s="213"/>
      <c r="W68" s="213"/>
      <c r="X68" s="213"/>
      <c r="Y68" s="213"/>
      <c r="Z68" s="213"/>
    </row>
    <row r="69" spans="1:26">
      <c r="A69" s="213"/>
      <c r="B69" s="213"/>
      <c r="C69" s="213"/>
      <c r="D69" s="213"/>
      <c r="E69" s="213"/>
      <c r="F69" s="100"/>
      <c r="G69" s="100"/>
      <c r="H69" s="100"/>
      <c r="I69" s="213"/>
      <c r="J69" s="213"/>
      <c r="K69" s="213"/>
      <c r="L69" s="213"/>
      <c r="M69" s="213"/>
      <c r="N69" s="213"/>
      <c r="O69" s="213"/>
      <c r="P69" s="213"/>
      <c r="Q69" s="213"/>
      <c r="R69" s="213"/>
      <c r="S69" s="213"/>
      <c r="T69" s="213"/>
      <c r="U69" s="213"/>
      <c r="V69" s="213"/>
      <c r="W69" s="213"/>
      <c r="X69" s="213"/>
      <c r="Y69" s="213"/>
      <c r="Z69" s="213"/>
    </row>
    <row r="70" spans="1:26">
      <c r="A70" s="213"/>
      <c r="B70" s="213"/>
      <c r="C70" s="213"/>
      <c r="D70" s="213"/>
      <c r="E70" s="213"/>
      <c r="F70" s="100"/>
      <c r="G70" s="100"/>
      <c r="H70" s="100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</row>
    <row r="71" spans="1:26">
      <c r="A71" s="213"/>
      <c r="B71" s="213"/>
      <c r="C71" s="213"/>
      <c r="D71" s="213"/>
      <c r="E71" s="213"/>
      <c r="F71" s="100"/>
      <c r="G71" s="100"/>
      <c r="H71" s="100"/>
      <c r="I71" s="213"/>
      <c r="J71" s="213"/>
      <c r="K71" s="213"/>
      <c r="L71" s="213"/>
      <c r="M71" s="213"/>
      <c r="N71" s="213"/>
      <c r="O71" s="213"/>
      <c r="P71" s="213"/>
      <c r="Q71" s="213"/>
      <c r="R71" s="213"/>
      <c r="S71" s="213"/>
      <c r="T71" s="213"/>
      <c r="U71" s="213"/>
      <c r="V71" s="213"/>
      <c r="W71" s="213"/>
      <c r="X71" s="213"/>
      <c r="Y71" s="213"/>
      <c r="Z71" s="213"/>
    </row>
    <row r="72" spans="1:26">
      <c r="A72" s="213"/>
      <c r="B72" s="213"/>
      <c r="C72" s="213"/>
      <c r="D72" s="213"/>
      <c r="E72" s="213"/>
      <c r="F72" s="100"/>
      <c r="G72" s="100"/>
      <c r="H72" s="100"/>
      <c r="I72" s="213"/>
      <c r="J72" s="213"/>
      <c r="K72" s="213"/>
      <c r="L72" s="213"/>
      <c r="M72" s="213"/>
      <c r="N72" s="213"/>
      <c r="O72" s="213"/>
      <c r="P72" s="213"/>
      <c r="Q72" s="213"/>
      <c r="R72" s="213"/>
      <c r="S72" s="213"/>
      <c r="T72" s="213"/>
      <c r="U72" s="213"/>
      <c r="V72" s="213"/>
      <c r="W72" s="213"/>
      <c r="X72" s="213"/>
      <c r="Y72" s="213"/>
      <c r="Z72" s="213"/>
    </row>
    <row r="73" spans="1:26">
      <c r="A73" s="213"/>
      <c r="B73" s="213"/>
      <c r="C73" s="213"/>
      <c r="D73" s="213"/>
      <c r="E73" s="213"/>
      <c r="F73" s="100"/>
      <c r="G73" s="100"/>
      <c r="H73" s="100"/>
      <c r="I73" s="213"/>
      <c r="J73" s="213"/>
      <c r="K73" s="213"/>
      <c r="L73" s="213"/>
      <c r="M73" s="213"/>
      <c r="N73" s="213"/>
      <c r="O73" s="213"/>
      <c r="P73" s="213"/>
      <c r="Q73" s="213"/>
      <c r="R73" s="213"/>
      <c r="S73" s="213"/>
      <c r="T73" s="213"/>
      <c r="U73" s="213"/>
      <c r="V73" s="213"/>
      <c r="W73" s="213"/>
      <c r="X73" s="213"/>
      <c r="Y73" s="213"/>
      <c r="Z73" s="213"/>
    </row>
    <row r="74" spans="1:26">
      <c r="A74" s="213"/>
      <c r="B74" s="213"/>
      <c r="C74" s="213"/>
      <c r="D74" s="213"/>
      <c r="E74" s="213"/>
      <c r="F74" s="100"/>
      <c r="G74" s="100"/>
      <c r="H74" s="100"/>
      <c r="I74" s="213"/>
      <c r="J74" s="213"/>
      <c r="K74" s="213"/>
      <c r="L74" s="213"/>
      <c r="M74" s="213"/>
      <c r="N74" s="213"/>
      <c r="O74" s="213"/>
      <c r="P74" s="213"/>
      <c r="Q74" s="213"/>
      <c r="R74" s="213"/>
      <c r="S74" s="213"/>
      <c r="T74" s="213"/>
      <c r="U74" s="213"/>
      <c r="V74" s="213"/>
      <c r="W74" s="213"/>
      <c r="X74" s="213"/>
      <c r="Y74" s="213"/>
      <c r="Z74" s="213"/>
    </row>
    <row r="75" spans="1:26">
      <c r="A75" s="213"/>
      <c r="B75" s="213"/>
      <c r="C75" s="213"/>
      <c r="D75" s="213"/>
      <c r="E75" s="213"/>
      <c r="F75" s="100"/>
      <c r="G75" s="100"/>
      <c r="H75" s="100"/>
      <c r="I75" s="213"/>
      <c r="J75" s="213"/>
      <c r="K75" s="213"/>
      <c r="L75" s="213"/>
      <c r="M75" s="213"/>
      <c r="N75" s="213"/>
      <c r="O75" s="213"/>
      <c r="P75" s="213"/>
      <c r="Q75" s="213"/>
      <c r="R75" s="213"/>
      <c r="S75" s="213"/>
      <c r="T75" s="213"/>
      <c r="U75" s="213"/>
      <c r="V75" s="213"/>
      <c r="W75" s="213"/>
      <c r="X75" s="213"/>
      <c r="Y75" s="213"/>
      <c r="Z75" s="213"/>
    </row>
    <row r="76" spans="1:26">
      <c r="A76" s="213"/>
      <c r="B76" s="213"/>
      <c r="C76" s="213"/>
      <c r="D76" s="213"/>
      <c r="E76" s="213"/>
      <c r="F76" s="100"/>
      <c r="G76" s="100"/>
      <c r="H76" s="100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</row>
    <row r="77" spans="1:26">
      <c r="A77" s="213"/>
      <c r="B77" s="213"/>
      <c r="C77" s="213"/>
      <c r="D77" s="213"/>
      <c r="E77" s="213"/>
      <c r="F77" s="100"/>
      <c r="G77" s="100"/>
      <c r="H77" s="100"/>
      <c r="I77" s="213"/>
      <c r="J77" s="213"/>
      <c r="K77" s="213"/>
      <c r="L77" s="213"/>
      <c r="M77" s="213"/>
      <c r="N77" s="213"/>
      <c r="O77" s="213"/>
      <c r="P77" s="213"/>
      <c r="Q77" s="213"/>
      <c r="R77" s="213"/>
      <c r="S77" s="213"/>
      <c r="T77" s="213"/>
      <c r="U77" s="213"/>
      <c r="V77" s="213"/>
      <c r="W77" s="213"/>
      <c r="X77" s="213"/>
      <c r="Y77" s="213"/>
      <c r="Z77" s="213"/>
    </row>
    <row r="78" spans="1:26">
      <c r="A78" s="213"/>
      <c r="B78" s="213"/>
      <c r="C78" s="213"/>
      <c r="D78" s="213"/>
      <c r="E78" s="213"/>
      <c r="F78" s="100"/>
      <c r="G78" s="100"/>
      <c r="H78" s="100"/>
      <c r="I78" s="213"/>
      <c r="J78" s="213"/>
      <c r="K78" s="213"/>
      <c r="L78" s="213"/>
      <c r="M78" s="213"/>
      <c r="N78" s="213"/>
      <c r="O78" s="213"/>
      <c r="P78" s="213"/>
      <c r="Q78" s="213"/>
      <c r="R78" s="213"/>
      <c r="S78" s="213"/>
      <c r="T78" s="213"/>
      <c r="U78" s="213"/>
      <c r="V78" s="213"/>
      <c r="W78" s="213"/>
      <c r="X78" s="213"/>
      <c r="Y78" s="213"/>
      <c r="Z78" s="213"/>
    </row>
    <row r="79" spans="1:26">
      <c r="A79" s="213"/>
      <c r="B79" s="213"/>
      <c r="C79" s="213"/>
      <c r="D79" s="213"/>
      <c r="E79" s="213"/>
      <c r="F79" s="100"/>
      <c r="G79" s="100"/>
      <c r="H79" s="100"/>
      <c r="I79" s="213"/>
      <c r="J79" s="213"/>
      <c r="K79" s="213"/>
      <c r="L79" s="213"/>
      <c r="M79" s="213"/>
      <c r="N79" s="213"/>
      <c r="O79" s="213"/>
      <c r="P79" s="213"/>
      <c r="Q79" s="213"/>
      <c r="R79" s="213"/>
      <c r="S79" s="213"/>
      <c r="T79" s="213"/>
      <c r="U79" s="213"/>
      <c r="V79" s="213"/>
      <c r="W79" s="213"/>
      <c r="X79" s="213"/>
      <c r="Y79" s="213"/>
      <c r="Z79" s="213"/>
    </row>
    <row r="80" spans="1:26">
      <c r="A80" s="213"/>
      <c r="B80" s="213"/>
      <c r="C80" s="213"/>
      <c r="D80" s="213"/>
      <c r="E80" s="213"/>
      <c r="F80" s="100"/>
      <c r="G80" s="100"/>
      <c r="H80" s="100"/>
      <c r="I80" s="213"/>
      <c r="J80" s="213"/>
      <c r="K80" s="213"/>
      <c r="L80" s="213"/>
      <c r="M80" s="213"/>
      <c r="N80" s="213"/>
      <c r="O80" s="213"/>
      <c r="P80" s="213"/>
      <c r="Q80" s="213"/>
      <c r="R80" s="213"/>
      <c r="S80" s="213"/>
      <c r="T80" s="213"/>
      <c r="U80" s="213"/>
      <c r="V80" s="213"/>
      <c r="W80" s="213"/>
      <c r="X80" s="213"/>
      <c r="Y80" s="213"/>
      <c r="Z80" s="213"/>
    </row>
    <row r="81" spans="1:26">
      <c r="A81" s="213"/>
      <c r="B81" s="213"/>
      <c r="C81" s="213"/>
      <c r="D81" s="213"/>
      <c r="E81" s="213"/>
      <c r="F81" s="100"/>
      <c r="G81" s="100"/>
      <c r="H81" s="100"/>
      <c r="I81" s="213"/>
      <c r="J81" s="213"/>
      <c r="K81" s="213"/>
      <c r="L81" s="213"/>
      <c r="M81" s="213"/>
      <c r="N81" s="213"/>
      <c r="O81" s="213"/>
      <c r="P81" s="213"/>
      <c r="Q81" s="213"/>
      <c r="R81" s="213"/>
      <c r="S81" s="213"/>
      <c r="T81" s="213"/>
      <c r="U81" s="213"/>
      <c r="V81" s="213"/>
      <c r="W81" s="213"/>
      <c r="X81" s="213"/>
      <c r="Y81" s="213"/>
      <c r="Z81" s="213"/>
    </row>
    <row r="82" spans="1:26">
      <c r="A82" s="213"/>
      <c r="B82" s="213"/>
      <c r="C82" s="213"/>
      <c r="D82" s="213"/>
      <c r="E82" s="213"/>
      <c r="F82" s="100"/>
      <c r="G82" s="100"/>
      <c r="H82" s="100"/>
      <c r="I82" s="213"/>
      <c r="J82" s="213"/>
      <c r="K82" s="213"/>
      <c r="L82" s="213"/>
      <c r="M82" s="213"/>
      <c r="N82" s="213"/>
      <c r="O82" s="213"/>
      <c r="P82" s="213"/>
      <c r="Q82" s="213"/>
      <c r="R82" s="213"/>
      <c r="S82" s="213"/>
      <c r="T82" s="213"/>
      <c r="U82" s="213"/>
      <c r="V82" s="213"/>
      <c r="W82" s="213"/>
      <c r="X82" s="213"/>
      <c r="Y82" s="213"/>
      <c r="Z82" s="213"/>
    </row>
    <row r="83" spans="1:26">
      <c r="A83" s="213"/>
      <c r="B83" s="213"/>
      <c r="C83" s="213"/>
      <c r="D83" s="213"/>
      <c r="E83" s="213"/>
      <c r="F83" s="100"/>
      <c r="G83" s="100"/>
      <c r="H83" s="100"/>
      <c r="I83" s="213"/>
      <c r="J83" s="213"/>
      <c r="K83" s="213"/>
      <c r="L83" s="213"/>
      <c r="M83" s="213"/>
      <c r="N83" s="213"/>
      <c r="O83" s="213"/>
      <c r="P83" s="213"/>
      <c r="Q83" s="213"/>
      <c r="R83" s="213"/>
      <c r="S83" s="213"/>
      <c r="T83" s="213"/>
      <c r="U83" s="213"/>
      <c r="V83" s="213"/>
      <c r="W83" s="213"/>
      <c r="X83" s="213"/>
      <c r="Y83" s="213"/>
      <c r="Z83" s="213"/>
    </row>
    <row r="84" spans="1:26">
      <c r="A84" s="213"/>
      <c r="B84" s="213"/>
      <c r="C84" s="213"/>
      <c r="D84" s="213"/>
      <c r="E84" s="213"/>
      <c r="F84" s="100"/>
      <c r="G84" s="100"/>
      <c r="H84" s="100"/>
      <c r="I84" s="213"/>
      <c r="J84" s="213"/>
      <c r="K84" s="213"/>
      <c r="L84" s="213"/>
      <c r="M84" s="213"/>
      <c r="N84" s="213"/>
      <c r="O84" s="213"/>
      <c r="P84" s="213"/>
      <c r="Q84" s="213"/>
      <c r="R84" s="213"/>
      <c r="S84" s="213"/>
      <c r="T84" s="213"/>
      <c r="U84" s="213"/>
      <c r="V84" s="213"/>
      <c r="W84" s="213"/>
      <c r="X84" s="213"/>
      <c r="Y84" s="213"/>
      <c r="Z84" s="213"/>
    </row>
    <row r="85" spans="1:26">
      <c r="A85" s="213"/>
      <c r="B85" s="213"/>
      <c r="C85" s="213"/>
      <c r="D85" s="213"/>
      <c r="E85" s="213"/>
      <c r="F85" s="100"/>
      <c r="G85" s="100"/>
      <c r="H85" s="100"/>
      <c r="I85" s="213"/>
      <c r="J85" s="213"/>
      <c r="K85" s="213"/>
      <c r="L85" s="213"/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</row>
    <row r="86" spans="1:26">
      <c r="A86" s="213"/>
      <c r="B86" s="213"/>
      <c r="C86" s="213"/>
      <c r="D86" s="213"/>
      <c r="E86" s="213"/>
      <c r="F86" s="100"/>
      <c r="G86" s="100"/>
      <c r="H86" s="100"/>
      <c r="I86" s="213"/>
      <c r="J86" s="213"/>
      <c r="K86" s="213"/>
      <c r="L86" s="213"/>
      <c r="M86" s="213"/>
      <c r="N86" s="213"/>
      <c r="O86" s="213"/>
      <c r="P86" s="213"/>
      <c r="Q86" s="213"/>
      <c r="R86" s="213"/>
      <c r="S86" s="213"/>
      <c r="T86" s="213"/>
      <c r="U86" s="213"/>
      <c r="V86" s="213"/>
      <c r="W86" s="213"/>
      <c r="X86" s="213"/>
      <c r="Y86" s="213"/>
      <c r="Z86" s="213"/>
    </row>
    <row r="87" spans="1:26">
      <c r="A87" s="213"/>
      <c r="B87" s="213"/>
      <c r="C87" s="213"/>
      <c r="D87" s="213"/>
      <c r="E87" s="213"/>
      <c r="F87" s="100"/>
      <c r="G87" s="100"/>
      <c r="H87" s="100"/>
      <c r="I87" s="213"/>
      <c r="J87" s="213"/>
      <c r="K87" s="213"/>
      <c r="L87" s="213"/>
      <c r="M87" s="213"/>
      <c r="N87" s="213"/>
      <c r="O87" s="213"/>
      <c r="P87" s="213"/>
      <c r="Q87" s="213"/>
      <c r="R87" s="213"/>
      <c r="S87" s="213"/>
      <c r="T87" s="213"/>
      <c r="U87" s="213"/>
      <c r="V87" s="213"/>
      <c r="W87" s="213"/>
      <c r="X87" s="213"/>
      <c r="Y87" s="213"/>
      <c r="Z87" s="213"/>
    </row>
    <row r="88" spans="1:26">
      <c r="A88" s="213"/>
      <c r="B88" s="213"/>
      <c r="C88" s="213"/>
      <c r="D88" s="213"/>
      <c r="E88" s="213"/>
      <c r="F88" s="100"/>
      <c r="G88" s="100"/>
      <c r="H88" s="100"/>
      <c r="I88" s="213"/>
      <c r="J88" s="213"/>
      <c r="K88" s="213"/>
      <c r="L88" s="213"/>
      <c r="M88" s="213"/>
      <c r="N88" s="213"/>
      <c r="O88" s="213"/>
      <c r="P88" s="213"/>
      <c r="Q88" s="213"/>
      <c r="R88" s="213"/>
      <c r="S88" s="213"/>
      <c r="T88" s="213"/>
      <c r="U88" s="213"/>
      <c r="V88" s="213"/>
      <c r="W88" s="213"/>
      <c r="X88" s="213"/>
      <c r="Y88" s="213"/>
      <c r="Z88" s="213"/>
    </row>
    <row r="89" spans="1:26">
      <c r="A89" s="213"/>
      <c r="B89" s="213"/>
      <c r="C89" s="213"/>
      <c r="D89" s="213"/>
      <c r="E89" s="213"/>
      <c r="F89" s="100"/>
      <c r="G89" s="100"/>
      <c r="H89" s="100"/>
      <c r="I89" s="213"/>
      <c r="J89" s="213"/>
      <c r="K89" s="213"/>
      <c r="L89" s="213"/>
      <c r="M89" s="213"/>
      <c r="N89" s="213"/>
      <c r="O89" s="213"/>
      <c r="P89" s="213"/>
      <c r="Q89" s="213"/>
      <c r="R89" s="213"/>
      <c r="S89" s="213"/>
      <c r="T89" s="213"/>
      <c r="U89" s="213"/>
      <c r="V89" s="213"/>
      <c r="W89" s="213"/>
      <c r="X89" s="213"/>
      <c r="Y89" s="213"/>
      <c r="Z89" s="213"/>
    </row>
    <row r="90" spans="1:26">
      <c r="A90" s="213"/>
      <c r="B90" s="213"/>
      <c r="C90" s="213"/>
      <c r="D90" s="213"/>
      <c r="E90" s="213"/>
      <c r="F90" s="100"/>
      <c r="G90" s="100"/>
      <c r="H90" s="100"/>
      <c r="I90" s="213"/>
      <c r="J90" s="213"/>
      <c r="K90" s="213"/>
      <c r="L90" s="213"/>
      <c r="M90" s="213"/>
      <c r="N90" s="213"/>
      <c r="O90" s="213"/>
      <c r="P90" s="213"/>
      <c r="Q90" s="213"/>
      <c r="R90" s="213"/>
      <c r="S90" s="213"/>
      <c r="T90" s="213"/>
      <c r="U90" s="213"/>
      <c r="V90" s="213"/>
      <c r="W90" s="213"/>
      <c r="X90" s="213"/>
      <c r="Y90" s="213"/>
      <c r="Z90" s="213"/>
    </row>
    <row r="91" spans="1:26">
      <c r="A91" s="213"/>
      <c r="B91" s="213"/>
      <c r="C91" s="213"/>
      <c r="D91" s="213"/>
      <c r="E91" s="213"/>
      <c r="F91" s="100"/>
      <c r="G91" s="100"/>
      <c r="H91" s="100"/>
      <c r="I91" s="213"/>
      <c r="J91" s="213"/>
      <c r="K91" s="213"/>
      <c r="L91" s="213"/>
      <c r="M91" s="213"/>
      <c r="N91" s="213"/>
      <c r="O91" s="213"/>
      <c r="P91" s="213"/>
      <c r="Q91" s="213"/>
      <c r="R91" s="213"/>
      <c r="S91" s="213"/>
      <c r="T91" s="213"/>
      <c r="U91" s="213"/>
      <c r="V91" s="213"/>
      <c r="W91" s="213"/>
      <c r="X91" s="213"/>
      <c r="Y91" s="213"/>
      <c r="Z91" s="213"/>
    </row>
    <row r="92" spans="1:26">
      <c r="A92" s="213"/>
      <c r="B92" s="213"/>
      <c r="C92" s="213"/>
      <c r="D92" s="213"/>
      <c r="E92" s="213"/>
      <c r="F92" s="100"/>
      <c r="G92" s="100"/>
      <c r="H92" s="100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</row>
    <row r="93" spans="1:26">
      <c r="A93" s="213"/>
      <c r="B93" s="213"/>
      <c r="C93" s="213"/>
      <c r="D93" s="213"/>
      <c r="E93" s="213"/>
      <c r="F93" s="100"/>
      <c r="G93" s="100"/>
      <c r="H93" s="100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</row>
    <row r="94" spans="1:26">
      <c r="A94" s="213"/>
      <c r="B94" s="213"/>
      <c r="C94" s="213"/>
      <c r="D94" s="213"/>
      <c r="E94" s="213"/>
      <c r="F94" s="100"/>
      <c r="G94" s="100"/>
      <c r="H94" s="100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</row>
    <row r="95" spans="1:26">
      <c r="A95" s="213"/>
      <c r="B95" s="213"/>
      <c r="C95" s="213"/>
      <c r="D95" s="213"/>
      <c r="E95" s="213"/>
      <c r="F95" s="100"/>
      <c r="G95" s="100"/>
      <c r="H95" s="100"/>
      <c r="I95" s="213"/>
      <c r="J95" s="213"/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</row>
    <row r="96" spans="1:26">
      <c r="A96" s="213"/>
      <c r="B96" s="213"/>
      <c r="C96" s="213"/>
      <c r="D96" s="213"/>
      <c r="E96" s="213"/>
      <c r="F96" s="100"/>
      <c r="G96" s="100"/>
      <c r="H96" s="100"/>
      <c r="I96" s="213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</row>
    <row r="97" spans="1:26">
      <c r="A97" s="213"/>
      <c r="B97" s="213"/>
      <c r="C97" s="213"/>
      <c r="D97" s="213"/>
      <c r="E97" s="213"/>
      <c r="F97" s="100"/>
      <c r="G97" s="100"/>
      <c r="H97" s="100"/>
      <c r="I97" s="213"/>
      <c r="J97" s="213"/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</row>
    <row r="98" spans="1:26">
      <c r="A98" s="213"/>
      <c r="B98" s="213"/>
      <c r="C98" s="213"/>
      <c r="D98" s="213"/>
      <c r="E98" s="213"/>
      <c r="F98" s="100"/>
      <c r="G98" s="100"/>
      <c r="H98" s="100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S98" s="213"/>
      <c r="T98" s="213"/>
      <c r="U98" s="213"/>
      <c r="V98" s="213"/>
      <c r="W98" s="213"/>
      <c r="X98" s="213"/>
      <c r="Y98" s="213"/>
      <c r="Z98" s="213"/>
    </row>
    <row r="99" spans="1:26">
      <c r="A99" s="213"/>
      <c r="B99" s="213"/>
      <c r="C99" s="213"/>
      <c r="D99" s="213"/>
      <c r="E99" s="213"/>
      <c r="F99" s="100"/>
      <c r="G99" s="100"/>
      <c r="H99" s="100"/>
      <c r="I99" s="213"/>
      <c r="J99" s="213"/>
      <c r="K99" s="213"/>
      <c r="L99" s="213"/>
      <c r="M99" s="213"/>
      <c r="N99" s="213"/>
      <c r="O99" s="213"/>
      <c r="P99" s="213"/>
      <c r="Q99" s="213"/>
      <c r="R99" s="213"/>
      <c r="S99" s="213"/>
      <c r="T99" s="213"/>
      <c r="U99" s="213"/>
      <c r="V99" s="213"/>
      <c r="W99" s="213"/>
      <c r="X99" s="213"/>
      <c r="Y99" s="213"/>
      <c r="Z99" s="213"/>
    </row>
    <row r="100" spans="1:26">
      <c r="A100" s="213"/>
      <c r="B100" s="213"/>
      <c r="C100" s="213"/>
      <c r="D100" s="213"/>
      <c r="E100" s="213"/>
      <c r="F100" s="100"/>
      <c r="G100" s="100"/>
      <c r="H100" s="100"/>
      <c r="I100" s="213"/>
      <c r="J100" s="213"/>
      <c r="K100" s="213"/>
      <c r="L100" s="213"/>
      <c r="M100" s="213"/>
      <c r="N100" s="213"/>
      <c r="O100" s="213"/>
      <c r="P100" s="213"/>
      <c r="Q100" s="213"/>
      <c r="R100" s="213"/>
      <c r="S100" s="213"/>
      <c r="T100" s="213"/>
      <c r="U100" s="213"/>
      <c r="V100" s="213"/>
      <c r="W100" s="213"/>
      <c r="X100" s="213"/>
      <c r="Y100" s="213"/>
      <c r="Z100" s="213"/>
    </row>
    <row r="101" spans="1:26">
      <c r="A101" s="213"/>
      <c r="B101" s="213"/>
      <c r="C101" s="213"/>
      <c r="D101" s="213"/>
      <c r="E101" s="213"/>
      <c r="F101" s="100"/>
      <c r="G101" s="100"/>
      <c r="H101" s="100"/>
      <c r="I101" s="213"/>
      <c r="J101" s="213"/>
      <c r="K101" s="213"/>
      <c r="L101" s="213"/>
      <c r="M101" s="213"/>
      <c r="N101" s="213"/>
      <c r="O101" s="213"/>
      <c r="P101" s="213"/>
      <c r="Q101" s="213"/>
      <c r="R101" s="213"/>
      <c r="S101" s="213"/>
      <c r="T101" s="213"/>
      <c r="U101" s="213"/>
      <c r="V101" s="213"/>
      <c r="W101" s="213"/>
      <c r="X101" s="213"/>
      <c r="Y101" s="213"/>
      <c r="Z101" s="213"/>
    </row>
    <row r="102" spans="1:26">
      <c r="A102" s="213"/>
      <c r="B102" s="213"/>
      <c r="C102" s="213"/>
      <c r="D102" s="213"/>
      <c r="E102" s="213"/>
      <c r="F102" s="100"/>
      <c r="G102" s="100"/>
      <c r="H102" s="100"/>
      <c r="I102" s="213"/>
      <c r="J102" s="213"/>
      <c r="K102" s="213"/>
      <c r="L102" s="213"/>
      <c r="M102" s="213"/>
      <c r="N102" s="213"/>
      <c r="O102" s="213"/>
      <c r="P102" s="213"/>
      <c r="Q102" s="213"/>
      <c r="R102" s="213"/>
      <c r="S102" s="213"/>
      <c r="T102" s="213"/>
      <c r="U102" s="213"/>
      <c r="V102" s="213"/>
      <c r="W102" s="213"/>
      <c r="X102" s="213"/>
      <c r="Y102" s="213"/>
      <c r="Z102" s="213"/>
    </row>
    <row r="103" spans="1:26">
      <c r="A103" s="213"/>
      <c r="B103" s="213"/>
      <c r="C103" s="213"/>
      <c r="D103" s="213"/>
      <c r="E103" s="213"/>
      <c r="F103" s="100"/>
      <c r="G103" s="100"/>
      <c r="H103" s="100"/>
      <c r="I103" s="213"/>
      <c r="J103" s="213"/>
      <c r="K103" s="213"/>
      <c r="L103" s="213"/>
      <c r="M103" s="213"/>
      <c r="N103" s="213"/>
      <c r="O103" s="213"/>
      <c r="P103" s="213"/>
      <c r="Q103" s="213"/>
      <c r="R103" s="213"/>
      <c r="S103" s="213"/>
      <c r="T103" s="213"/>
      <c r="U103" s="213"/>
      <c r="V103" s="213"/>
      <c r="W103" s="213"/>
      <c r="X103" s="213"/>
      <c r="Y103" s="213"/>
      <c r="Z103" s="213"/>
    </row>
    <row r="104" spans="1:26">
      <c r="A104" s="213"/>
      <c r="B104" s="213"/>
      <c r="C104" s="213"/>
      <c r="D104" s="213"/>
      <c r="E104" s="213"/>
      <c r="F104" s="100"/>
      <c r="G104" s="100"/>
      <c r="H104" s="100"/>
      <c r="I104" s="213"/>
      <c r="J104" s="213"/>
      <c r="K104" s="213"/>
      <c r="L104" s="213"/>
      <c r="M104" s="213"/>
      <c r="N104" s="213"/>
      <c r="O104" s="213"/>
      <c r="P104" s="213"/>
      <c r="Q104" s="213"/>
      <c r="R104" s="213"/>
      <c r="S104" s="213"/>
      <c r="T104" s="213"/>
      <c r="U104" s="213"/>
      <c r="V104" s="213"/>
      <c r="W104" s="213"/>
      <c r="X104" s="213"/>
      <c r="Y104" s="213"/>
      <c r="Z104" s="213"/>
    </row>
    <row r="105" spans="1:26">
      <c r="A105" s="213"/>
      <c r="B105" s="213"/>
      <c r="C105" s="213"/>
      <c r="D105" s="213"/>
      <c r="E105" s="213"/>
      <c r="F105" s="100"/>
      <c r="G105" s="100"/>
      <c r="H105" s="100"/>
      <c r="I105" s="213"/>
      <c r="J105" s="213"/>
      <c r="K105" s="213"/>
      <c r="L105" s="213"/>
      <c r="M105" s="213"/>
      <c r="N105" s="213"/>
      <c r="O105" s="213"/>
      <c r="P105" s="213"/>
      <c r="Q105" s="213"/>
      <c r="R105" s="213"/>
      <c r="S105" s="213"/>
      <c r="T105" s="213"/>
      <c r="U105" s="213"/>
      <c r="V105" s="213"/>
      <c r="W105" s="213"/>
      <c r="X105" s="213"/>
      <c r="Y105" s="213"/>
      <c r="Z105" s="213"/>
    </row>
    <row r="106" spans="1:26">
      <c r="A106" s="213"/>
      <c r="B106" s="213"/>
      <c r="C106" s="213"/>
      <c r="D106" s="213"/>
      <c r="E106" s="213"/>
      <c r="F106" s="100"/>
      <c r="G106" s="100"/>
      <c r="H106" s="100"/>
      <c r="I106" s="213"/>
      <c r="J106" s="213"/>
      <c r="K106" s="213"/>
      <c r="L106" s="213"/>
      <c r="M106" s="213"/>
      <c r="N106" s="213"/>
      <c r="O106" s="213"/>
      <c r="P106" s="213"/>
      <c r="Q106" s="213"/>
      <c r="R106" s="213"/>
      <c r="S106" s="213"/>
      <c r="T106" s="213"/>
      <c r="U106" s="213"/>
      <c r="V106" s="213"/>
      <c r="W106" s="213"/>
      <c r="X106" s="213"/>
      <c r="Y106" s="213"/>
      <c r="Z106" s="213"/>
    </row>
    <row r="107" spans="1:26">
      <c r="A107" s="213"/>
      <c r="B107" s="213"/>
      <c r="C107" s="213"/>
      <c r="D107" s="213"/>
      <c r="E107" s="213"/>
      <c r="F107" s="100"/>
      <c r="G107" s="100"/>
      <c r="H107" s="100"/>
      <c r="I107" s="213"/>
      <c r="J107" s="213"/>
      <c r="K107" s="213"/>
      <c r="L107" s="213"/>
      <c r="M107" s="213"/>
      <c r="N107" s="213"/>
      <c r="O107" s="213"/>
      <c r="P107" s="213"/>
      <c r="Q107" s="213"/>
      <c r="R107" s="213"/>
      <c r="S107" s="213"/>
      <c r="T107" s="213"/>
      <c r="U107" s="213"/>
      <c r="V107" s="213"/>
      <c r="W107" s="213"/>
      <c r="X107" s="213"/>
      <c r="Y107" s="213"/>
      <c r="Z107" s="213"/>
    </row>
    <row r="108" spans="1:26">
      <c r="A108" s="213"/>
      <c r="B108" s="213"/>
      <c r="C108" s="213"/>
      <c r="D108" s="213"/>
      <c r="E108" s="213"/>
      <c r="F108" s="100"/>
      <c r="G108" s="100"/>
      <c r="H108" s="100"/>
      <c r="I108" s="213"/>
      <c r="J108" s="213"/>
      <c r="K108" s="213"/>
      <c r="L108" s="213"/>
      <c r="M108" s="213"/>
      <c r="N108" s="213"/>
      <c r="O108" s="213"/>
      <c r="P108" s="213"/>
      <c r="Q108" s="213"/>
      <c r="R108" s="213"/>
      <c r="S108" s="213"/>
      <c r="T108" s="213"/>
      <c r="U108" s="213"/>
      <c r="V108" s="213"/>
      <c r="W108" s="213"/>
      <c r="X108" s="213"/>
      <c r="Y108" s="213"/>
      <c r="Z108" s="213"/>
    </row>
    <row r="109" spans="1:26">
      <c r="A109" s="213"/>
      <c r="B109" s="213"/>
      <c r="C109" s="213"/>
      <c r="D109" s="213"/>
      <c r="E109" s="213"/>
      <c r="F109" s="100"/>
      <c r="G109" s="100"/>
      <c r="H109" s="100"/>
      <c r="I109" s="213"/>
      <c r="J109" s="213"/>
      <c r="K109" s="213"/>
      <c r="L109" s="213"/>
      <c r="M109" s="213"/>
      <c r="N109" s="213"/>
      <c r="O109" s="213"/>
      <c r="P109" s="213"/>
      <c r="Q109" s="213"/>
      <c r="R109" s="213"/>
      <c r="S109" s="213"/>
      <c r="T109" s="213"/>
      <c r="U109" s="213"/>
      <c r="V109" s="213"/>
      <c r="W109" s="213"/>
      <c r="X109" s="213"/>
      <c r="Y109" s="213"/>
      <c r="Z109" s="213"/>
    </row>
    <row r="110" spans="1:26">
      <c r="A110" s="213"/>
      <c r="B110" s="213"/>
      <c r="C110" s="213"/>
      <c r="D110" s="213"/>
      <c r="E110" s="213"/>
      <c r="F110" s="100"/>
      <c r="G110" s="100"/>
      <c r="H110" s="100"/>
      <c r="I110" s="213"/>
      <c r="J110" s="213"/>
      <c r="K110" s="213"/>
      <c r="L110" s="213"/>
      <c r="M110" s="213"/>
      <c r="N110" s="213"/>
      <c r="O110" s="213"/>
      <c r="P110" s="213"/>
      <c r="Q110" s="213"/>
      <c r="R110" s="213"/>
      <c r="S110" s="213"/>
      <c r="T110" s="213"/>
      <c r="U110" s="213"/>
      <c r="V110" s="213"/>
      <c r="W110" s="213"/>
      <c r="X110" s="213"/>
      <c r="Y110" s="213"/>
      <c r="Z110" s="213"/>
    </row>
    <row r="111" spans="1:26">
      <c r="A111" s="213"/>
      <c r="B111" s="213"/>
      <c r="C111" s="213"/>
      <c r="D111" s="213"/>
      <c r="E111" s="213"/>
      <c r="F111" s="100"/>
      <c r="G111" s="100"/>
      <c r="H111" s="100"/>
      <c r="I111" s="213"/>
      <c r="J111" s="213"/>
      <c r="K111" s="213"/>
      <c r="L111" s="213"/>
      <c r="M111" s="213"/>
      <c r="N111" s="213"/>
      <c r="O111" s="213"/>
      <c r="P111" s="213"/>
      <c r="Q111" s="213"/>
      <c r="R111" s="213"/>
      <c r="S111" s="213"/>
      <c r="T111" s="213"/>
      <c r="U111" s="213"/>
      <c r="V111" s="213"/>
      <c r="W111" s="213"/>
      <c r="X111" s="213"/>
      <c r="Y111" s="213"/>
      <c r="Z111" s="213"/>
    </row>
    <row r="112" spans="1:26">
      <c r="A112" s="213"/>
      <c r="B112" s="213"/>
      <c r="C112" s="213"/>
      <c r="D112" s="213"/>
      <c r="E112" s="213"/>
      <c r="F112" s="100"/>
      <c r="G112" s="100"/>
      <c r="H112" s="100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  <c r="W112" s="213"/>
      <c r="X112" s="213"/>
      <c r="Y112" s="213"/>
      <c r="Z112" s="213"/>
    </row>
    <row r="113" spans="1:26">
      <c r="A113" s="213"/>
      <c r="B113" s="213"/>
      <c r="C113" s="213"/>
      <c r="D113" s="213"/>
      <c r="E113" s="213"/>
      <c r="F113" s="100"/>
      <c r="G113" s="100"/>
      <c r="H113" s="100"/>
      <c r="I113" s="213"/>
      <c r="J113" s="213"/>
      <c r="K113" s="213"/>
      <c r="L113" s="213"/>
      <c r="M113" s="213"/>
      <c r="N113" s="213"/>
      <c r="O113" s="213"/>
      <c r="P113" s="213"/>
      <c r="Q113" s="213"/>
      <c r="R113" s="213"/>
      <c r="S113" s="213"/>
      <c r="T113" s="213"/>
      <c r="U113" s="213"/>
      <c r="V113" s="213"/>
      <c r="W113" s="213"/>
      <c r="X113" s="213"/>
      <c r="Y113" s="213"/>
      <c r="Z113" s="213"/>
    </row>
    <row r="114" spans="1:26">
      <c r="A114" s="213"/>
      <c r="B114" s="213"/>
      <c r="C114" s="213"/>
      <c r="D114" s="213"/>
      <c r="E114" s="213"/>
      <c r="F114" s="100"/>
      <c r="G114" s="100"/>
      <c r="H114" s="100"/>
      <c r="I114" s="213"/>
      <c r="J114" s="213"/>
      <c r="K114" s="213"/>
      <c r="L114" s="213"/>
      <c r="M114" s="213"/>
      <c r="N114" s="213"/>
      <c r="O114" s="213"/>
      <c r="P114" s="213"/>
      <c r="Q114" s="213"/>
      <c r="R114" s="213"/>
      <c r="S114" s="213"/>
      <c r="T114" s="213"/>
      <c r="U114" s="213"/>
      <c r="V114" s="213"/>
      <c r="W114" s="213"/>
      <c r="X114" s="213"/>
      <c r="Y114" s="213"/>
      <c r="Z114" s="213"/>
    </row>
    <row r="115" spans="1:26">
      <c r="A115" s="213"/>
      <c r="B115" s="213"/>
      <c r="C115" s="213"/>
      <c r="D115" s="213"/>
      <c r="E115" s="213"/>
      <c r="F115" s="100"/>
      <c r="G115" s="100"/>
      <c r="H115" s="100"/>
      <c r="I115" s="213"/>
      <c r="J115" s="213"/>
      <c r="K115" s="213"/>
      <c r="L115" s="213"/>
      <c r="M115" s="213"/>
      <c r="N115" s="213"/>
      <c r="O115" s="213"/>
      <c r="P115" s="213"/>
      <c r="Q115" s="213"/>
      <c r="R115" s="213"/>
      <c r="S115" s="213"/>
      <c r="T115" s="213"/>
      <c r="U115" s="213"/>
      <c r="V115" s="213"/>
      <c r="W115" s="213"/>
      <c r="X115" s="213"/>
      <c r="Y115" s="213"/>
      <c r="Z115" s="213"/>
    </row>
    <row r="116" spans="1:26">
      <c r="A116" s="213"/>
      <c r="B116" s="213"/>
      <c r="C116" s="213"/>
      <c r="D116" s="213"/>
      <c r="E116" s="213"/>
      <c r="F116" s="100"/>
      <c r="G116" s="100"/>
      <c r="H116" s="100"/>
      <c r="I116" s="213"/>
      <c r="J116" s="213"/>
      <c r="K116" s="213"/>
      <c r="L116" s="213"/>
      <c r="M116" s="213"/>
      <c r="N116" s="213"/>
      <c r="O116" s="213"/>
      <c r="P116" s="213"/>
      <c r="Q116" s="213"/>
      <c r="R116" s="213"/>
      <c r="S116" s="213"/>
      <c r="T116" s="213"/>
      <c r="U116" s="213"/>
      <c r="V116" s="213"/>
      <c r="W116" s="213"/>
      <c r="X116" s="213"/>
      <c r="Y116" s="213"/>
      <c r="Z116" s="213"/>
    </row>
    <row r="117" spans="1:26">
      <c r="A117" s="213"/>
      <c r="B117" s="213"/>
      <c r="C117" s="213"/>
      <c r="D117" s="213"/>
      <c r="E117" s="213"/>
      <c r="F117" s="100"/>
      <c r="G117" s="100"/>
      <c r="H117" s="100"/>
      <c r="I117" s="213"/>
      <c r="J117" s="213"/>
      <c r="K117" s="213"/>
      <c r="L117" s="213"/>
      <c r="M117" s="213"/>
      <c r="N117" s="213"/>
      <c r="O117" s="213"/>
      <c r="P117" s="213"/>
      <c r="Q117" s="213"/>
      <c r="R117" s="213"/>
      <c r="S117" s="213"/>
      <c r="T117" s="213"/>
      <c r="U117" s="213"/>
      <c r="V117" s="213"/>
      <c r="W117" s="213"/>
      <c r="X117" s="213"/>
      <c r="Y117" s="213"/>
      <c r="Z117" s="213"/>
    </row>
    <row r="118" spans="1:26">
      <c r="A118" s="213"/>
      <c r="B118" s="213"/>
      <c r="C118" s="213"/>
      <c r="D118" s="213"/>
      <c r="E118" s="213"/>
      <c r="F118" s="100"/>
      <c r="G118" s="100"/>
      <c r="H118" s="100"/>
      <c r="I118" s="213"/>
      <c r="J118" s="213"/>
      <c r="K118" s="213"/>
      <c r="L118" s="213"/>
      <c r="M118" s="213"/>
      <c r="N118" s="213"/>
      <c r="O118" s="213"/>
      <c r="P118" s="213"/>
      <c r="Q118" s="213"/>
      <c r="R118" s="213"/>
      <c r="S118" s="213"/>
      <c r="T118" s="213"/>
      <c r="U118" s="213"/>
      <c r="V118" s="213"/>
      <c r="W118" s="213"/>
      <c r="X118" s="213"/>
      <c r="Y118" s="213"/>
      <c r="Z118" s="213"/>
    </row>
    <row r="119" spans="1:26">
      <c r="A119" s="213"/>
      <c r="B119" s="213"/>
      <c r="C119" s="213"/>
      <c r="D119" s="213"/>
      <c r="E119" s="213"/>
      <c r="F119" s="100"/>
      <c r="G119" s="100"/>
      <c r="H119" s="100"/>
      <c r="I119" s="213"/>
      <c r="J119" s="213"/>
      <c r="K119" s="213"/>
      <c r="L119" s="213"/>
      <c r="M119" s="213"/>
      <c r="N119" s="213"/>
      <c r="O119" s="213"/>
      <c r="P119" s="213"/>
      <c r="Q119" s="213"/>
      <c r="R119" s="213"/>
      <c r="S119" s="213"/>
      <c r="T119" s="213"/>
      <c r="U119" s="213"/>
      <c r="V119" s="213"/>
      <c r="W119" s="213"/>
      <c r="X119" s="213"/>
      <c r="Y119" s="213"/>
      <c r="Z119" s="213"/>
    </row>
    <row r="120" spans="1:26">
      <c r="A120" s="213"/>
      <c r="B120" s="213"/>
      <c r="C120" s="213"/>
      <c r="D120" s="213"/>
      <c r="E120" s="213"/>
      <c r="F120" s="100"/>
      <c r="G120" s="100"/>
      <c r="H120" s="100"/>
      <c r="I120" s="213"/>
      <c r="J120" s="213"/>
      <c r="K120" s="213"/>
      <c r="L120" s="213"/>
      <c r="M120" s="213"/>
      <c r="N120" s="213"/>
      <c r="O120" s="213"/>
      <c r="P120" s="213"/>
      <c r="Q120" s="213"/>
      <c r="R120" s="213"/>
      <c r="S120" s="213"/>
      <c r="T120" s="213"/>
      <c r="U120" s="213"/>
      <c r="V120" s="213"/>
      <c r="W120" s="213"/>
      <c r="X120" s="213"/>
      <c r="Y120" s="213"/>
      <c r="Z120" s="213"/>
    </row>
    <row r="121" spans="1:26">
      <c r="A121" s="213"/>
      <c r="B121" s="213"/>
      <c r="C121" s="213"/>
      <c r="D121" s="213"/>
      <c r="E121" s="213"/>
      <c r="F121" s="100"/>
      <c r="G121" s="100"/>
      <c r="H121" s="100"/>
      <c r="I121" s="213"/>
      <c r="J121" s="213"/>
      <c r="K121" s="213"/>
      <c r="L121" s="213"/>
      <c r="M121" s="213"/>
      <c r="N121" s="213"/>
      <c r="O121" s="213"/>
      <c r="P121" s="213"/>
      <c r="Q121" s="213"/>
      <c r="R121" s="213"/>
      <c r="S121" s="213"/>
      <c r="T121" s="213"/>
      <c r="U121" s="213"/>
      <c r="V121" s="213"/>
      <c r="W121" s="213"/>
      <c r="X121" s="213"/>
      <c r="Y121" s="213"/>
      <c r="Z121" s="213"/>
    </row>
    <row r="122" spans="1:26">
      <c r="A122" s="213"/>
      <c r="B122" s="213"/>
      <c r="C122" s="213"/>
      <c r="D122" s="213"/>
      <c r="E122" s="213"/>
      <c r="F122" s="100"/>
      <c r="G122" s="100"/>
      <c r="H122" s="100"/>
      <c r="I122" s="213"/>
      <c r="J122" s="213"/>
      <c r="K122" s="213"/>
      <c r="L122" s="213"/>
      <c r="M122" s="213"/>
      <c r="N122" s="213"/>
      <c r="O122" s="213"/>
      <c r="P122" s="213"/>
      <c r="Q122" s="213"/>
      <c r="R122" s="213"/>
      <c r="S122" s="213"/>
      <c r="T122" s="213"/>
      <c r="U122" s="213"/>
      <c r="V122" s="213"/>
      <c r="W122" s="213"/>
      <c r="X122" s="213"/>
      <c r="Y122" s="213"/>
      <c r="Z122" s="213"/>
    </row>
    <row r="123" spans="1:26">
      <c r="A123" s="213"/>
      <c r="B123" s="213"/>
      <c r="C123" s="213"/>
      <c r="D123" s="213"/>
      <c r="E123" s="213"/>
      <c r="F123" s="100"/>
      <c r="G123" s="100"/>
      <c r="H123" s="100"/>
      <c r="I123" s="213"/>
      <c r="J123" s="213"/>
      <c r="K123" s="213"/>
      <c r="L123" s="213"/>
      <c r="M123" s="213"/>
      <c r="N123" s="213"/>
      <c r="O123" s="213"/>
      <c r="P123" s="213"/>
      <c r="Q123" s="213"/>
      <c r="R123" s="213"/>
      <c r="S123" s="213"/>
      <c r="T123" s="213"/>
      <c r="U123" s="213"/>
      <c r="V123" s="213"/>
      <c r="W123" s="213"/>
      <c r="X123" s="213"/>
      <c r="Y123" s="213"/>
      <c r="Z123" s="213"/>
    </row>
    <row r="124" spans="1:26">
      <c r="A124" s="213"/>
      <c r="B124" s="213"/>
      <c r="C124" s="213"/>
      <c r="D124" s="213"/>
      <c r="E124" s="213"/>
      <c r="F124" s="100"/>
      <c r="G124" s="100"/>
      <c r="H124" s="100"/>
      <c r="I124" s="213"/>
      <c r="J124" s="213"/>
      <c r="K124" s="213"/>
      <c r="L124" s="213"/>
      <c r="M124" s="213"/>
      <c r="N124" s="213"/>
      <c r="O124" s="213"/>
      <c r="P124" s="213"/>
      <c r="Q124" s="213"/>
      <c r="R124" s="213"/>
      <c r="S124" s="213"/>
      <c r="T124" s="213"/>
      <c r="U124" s="213"/>
      <c r="V124" s="213"/>
      <c r="W124" s="213"/>
      <c r="X124" s="213"/>
      <c r="Y124" s="213"/>
      <c r="Z124" s="213"/>
    </row>
    <row r="125" spans="1:26">
      <c r="A125" s="213"/>
      <c r="B125" s="213"/>
      <c r="C125" s="213"/>
      <c r="D125" s="213"/>
      <c r="E125" s="213"/>
      <c r="F125" s="100"/>
      <c r="G125" s="100"/>
      <c r="H125" s="100"/>
      <c r="I125" s="213"/>
      <c r="J125" s="213"/>
      <c r="K125" s="213"/>
      <c r="L125" s="213"/>
      <c r="M125" s="213"/>
      <c r="N125" s="213"/>
      <c r="O125" s="213"/>
      <c r="P125" s="213"/>
      <c r="Q125" s="213"/>
      <c r="R125" s="213"/>
      <c r="S125" s="213"/>
      <c r="T125" s="213"/>
      <c r="U125" s="213"/>
      <c r="V125" s="213"/>
      <c r="W125" s="213"/>
      <c r="X125" s="213"/>
      <c r="Y125" s="213"/>
      <c r="Z125" s="213"/>
    </row>
    <row r="126" spans="1:26">
      <c r="A126" s="213"/>
      <c r="B126" s="213"/>
      <c r="C126" s="213"/>
      <c r="D126" s="213"/>
      <c r="E126" s="213"/>
      <c r="F126" s="100"/>
      <c r="G126" s="100"/>
      <c r="H126" s="100"/>
      <c r="I126" s="213"/>
      <c r="J126" s="213"/>
      <c r="K126" s="213"/>
      <c r="L126" s="213"/>
      <c r="M126" s="213"/>
      <c r="N126" s="213"/>
      <c r="O126" s="213"/>
      <c r="P126" s="213"/>
      <c r="Q126" s="213"/>
      <c r="R126" s="213"/>
      <c r="S126" s="213"/>
      <c r="T126" s="213"/>
      <c r="U126" s="213"/>
      <c r="V126" s="213"/>
      <c r="W126" s="213"/>
      <c r="X126" s="213"/>
      <c r="Y126" s="213"/>
      <c r="Z126" s="213"/>
    </row>
    <row r="127" spans="1:26">
      <c r="A127" s="213"/>
      <c r="B127" s="213"/>
      <c r="C127" s="213"/>
      <c r="D127" s="213"/>
      <c r="E127" s="213"/>
      <c r="F127" s="100"/>
      <c r="G127" s="100"/>
      <c r="H127" s="100"/>
      <c r="I127" s="213"/>
      <c r="J127" s="213"/>
      <c r="K127" s="213"/>
      <c r="L127" s="213"/>
      <c r="M127" s="213"/>
      <c r="N127" s="213"/>
      <c r="O127" s="213"/>
      <c r="P127" s="213"/>
      <c r="Q127" s="213"/>
      <c r="R127" s="213"/>
      <c r="S127" s="213"/>
      <c r="T127" s="213"/>
      <c r="U127" s="213"/>
      <c r="V127" s="213"/>
      <c r="W127" s="213"/>
      <c r="X127" s="213"/>
      <c r="Y127" s="213"/>
      <c r="Z127" s="213"/>
    </row>
    <row r="128" spans="1:26">
      <c r="A128" s="213"/>
      <c r="B128" s="213"/>
      <c r="C128" s="213"/>
      <c r="D128" s="213"/>
      <c r="E128" s="213"/>
      <c r="F128" s="100"/>
      <c r="G128" s="100"/>
      <c r="H128" s="100"/>
      <c r="I128" s="213"/>
      <c r="J128" s="213"/>
      <c r="K128" s="213"/>
      <c r="L128" s="213"/>
      <c r="M128" s="213"/>
      <c r="N128" s="213"/>
      <c r="O128" s="213"/>
      <c r="P128" s="213"/>
      <c r="Q128" s="213"/>
      <c r="R128" s="213"/>
      <c r="S128" s="213"/>
      <c r="T128" s="213"/>
      <c r="U128" s="213"/>
      <c r="V128" s="213"/>
      <c r="W128" s="213"/>
      <c r="X128" s="213"/>
      <c r="Y128" s="213"/>
      <c r="Z128" s="213"/>
    </row>
    <row r="129" spans="1:26">
      <c r="A129" s="213"/>
      <c r="B129" s="213"/>
      <c r="C129" s="213"/>
      <c r="D129" s="213"/>
      <c r="E129" s="213"/>
      <c r="F129" s="100"/>
      <c r="G129" s="100"/>
      <c r="H129" s="100"/>
      <c r="I129" s="213"/>
      <c r="J129" s="213"/>
      <c r="K129" s="213"/>
      <c r="L129" s="213"/>
      <c r="M129" s="213"/>
      <c r="N129" s="213"/>
      <c r="O129" s="213"/>
      <c r="P129" s="213"/>
      <c r="Q129" s="213"/>
      <c r="R129" s="213"/>
      <c r="S129" s="213"/>
      <c r="T129" s="213"/>
      <c r="U129" s="213"/>
      <c r="V129" s="213"/>
      <c r="W129" s="213"/>
      <c r="X129" s="213"/>
      <c r="Y129" s="213"/>
      <c r="Z129" s="213"/>
    </row>
    <row r="130" spans="1:26">
      <c r="A130" s="213"/>
      <c r="B130" s="213"/>
      <c r="C130" s="213"/>
      <c r="D130" s="213"/>
      <c r="E130" s="213"/>
      <c r="F130" s="100"/>
      <c r="G130" s="100"/>
      <c r="H130" s="100"/>
      <c r="I130" s="213"/>
      <c r="J130" s="213"/>
      <c r="K130" s="213"/>
      <c r="L130" s="213"/>
      <c r="M130" s="213"/>
      <c r="N130" s="213"/>
      <c r="O130" s="213"/>
      <c r="P130" s="213"/>
      <c r="Q130" s="213"/>
      <c r="R130" s="213"/>
      <c r="S130" s="213"/>
      <c r="T130" s="213"/>
      <c r="U130" s="213"/>
      <c r="V130" s="213"/>
      <c r="W130" s="213"/>
      <c r="X130" s="213"/>
      <c r="Y130" s="213"/>
      <c r="Z130" s="213"/>
    </row>
    <row r="131" spans="1:26">
      <c r="A131" s="213"/>
      <c r="B131" s="213"/>
      <c r="C131" s="213"/>
      <c r="D131" s="213"/>
      <c r="E131" s="213"/>
      <c r="F131" s="100"/>
      <c r="G131" s="100"/>
      <c r="H131" s="100"/>
      <c r="I131" s="213"/>
      <c r="J131" s="213"/>
      <c r="K131" s="213"/>
      <c r="L131" s="213"/>
      <c r="M131" s="213"/>
      <c r="N131" s="213"/>
      <c r="O131" s="213"/>
      <c r="P131" s="213"/>
      <c r="Q131" s="213"/>
      <c r="R131" s="213"/>
      <c r="S131" s="213"/>
      <c r="T131" s="213"/>
      <c r="U131" s="213"/>
      <c r="V131" s="213"/>
      <c r="W131" s="213"/>
      <c r="X131" s="213"/>
      <c r="Y131" s="213"/>
      <c r="Z131" s="213"/>
    </row>
    <row r="132" spans="1:26">
      <c r="A132" s="213"/>
      <c r="B132" s="213"/>
      <c r="C132" s="213"/>
      <c r="D132" s="213"/>
      <c r="E132" s="213"/>
      <c r="F132" s="100"/>
      <c r="G132" s="100"/>
      <c r="H132" s="100"/>
      <c r="I132" s="213"/>
      <c r="J132" s="213"/>
      <c r="K132" s="213"/>
      <c r="L132" s="213"/>
      <c r="M132" s="213"/>
      <c r="N132" s="213"/>
      <c r="O132" s="213"/>
      <c r="P132" s="213"/>
      <c r="Q132" s="213"/>
      <c r="R132" s="213"/>
      <c r="S132" s="213"/>
      <c r="T132" s="213"/>
      <c r="U132" s="213"/>
      <c r="V132" s="213"/>
      <c r="W132" s="213"/>
      <c r="X132" s="213"/>
      <c r="Y132" s="213"/>
      <c r="Z132" s="213"/>
    </row>
    <row r="133" spans="1:26">
      <c r="A133" s="213"/>
      <c r="B133" s="213"/>
      <c r="C133" s="213"/>
      <c r="D133" s="213"/>
      <c r="E133" s="213"/>
      <c r="F133" s="100"/>
      <c r="G133" s="100"/>
      <c r="H133" s="100"/>
      <c r="I133" s="213"/>
      <c r="J133" s="213"/>
      <c r="K133" s="213"/>
      <c r="L133" s="213"/>
      <c r="M133" s="213"/>
      <c r="N133" s="213"/>
      <c r="O133" s="213"/>
      <c r="P133" s="213"/>
      <c r="Q133" s="213"/>
      <c r="R133" s="213"/>
      <c r="S133" s="213"/>
      <c r="T133" s="213"/>
      <c r="U133" s="213"/>
      <c r="V133" s="213"/>
      <c r="W133" s="213"/>
      <c r="X133" s="213"/>
      <c r="Y133" s="213"/>
      <c r="Z133" s="213"/>
    </row>
    <row r="134" spans="1:26">
      <c r="A134" s="213"/>
      <c r="B134" s="213"/>
      <c r="C134" s="213"/>
      <c r="D134" s="213"/>
      <c r="E134" s="213"/>
      <c r="F134" s="100"/>
      <c r="G134" s="100"/>
      <c r="H134" s="100"/>
      <c r="I134" s="213"/>
      <c r="J134" s="213"/>
      <c r="K134" s="213"/>
      <c r="L134" s="213"/>
      <c r="M134" s="213"/>
      <c r="N134" s="213"/>
      <c r="O134" s="213"/>
      <c r="P134" s="213"/>
      <c r="Q134" s="213"/>
      <c r="R134" s="213"/>
      <c r="S134" s="213"/>
      <c r="T134" s="213"/>
      <c r="U134" s="213"/>
      <c r="V134" s="213"/>
      <c r="W134" s="213"/>
      <c r="X134" s="213"/>
      <c r="Y134" s="213"/>
      <c r="Z134" s="213"/>
    </row>
    <row r="135" spans="1:26">
      <c r="A135" s="213"/>
      <c r="B135" s="213"/>
      <c r="C135" s="213"/>
      <c r="D135" s="213"/>
      <c r="E135" s="213"/>
      <c r="F135" s="100"/>
      <c r="G135" s="100"/>
      <c r="H135" s="100"/>
      <c r="I135" s="213"/>
      <c r="J135" s="213"/>
      <c r="K135" s="213"/>
      <c r="L135" s="213"/>
      <c r="M135" s="213"/>
      <c r="N135" s="213"/>
      <c r="O135" s="213"/>
      <c r="P135" s="213"/>
      <c r="Q135" s="213"/>
      <c r="R135" s="213"/>
      <c r="S135" s="213"/>
      <c r="T135" s="213"/>
      <c r="U135" s="213"/>
      <c r="V135" s="213"/>
      <c r="W135" s="213"/>
      <c r="X135" s="213"/>
      <c r="Y135" s="213"/>
      <c r="Z135" s="213"/>
    </row>
    <row r="136" spans="1:26">
      <c r="A136" s="213"/>
      <c r="B136" s="213"/>
      <c r="C136" s="213"/>
      <c r="D136" s="213"/>
      <c r="E136" s="213"/>
      <c r="F136" s="100"/>
      <c r="G136" s="100"/>
      <c r="H136" s="100"/>
      <c r="I136" s="213"/>
      <c r="J136" s="213"/>
      <c r="K136" s="213"/>
      <c r="L136" s="213"/>
      <c r="M136" s="213"/>
      <c r="N136" s="213"/>
      <c r="O136" s="213"/>
      <c r="P136" s="213"/>
      <c r="Q136" s="213"/>
      <c r="R136" s="213"/>
      <c r="S136" s="213"/>
      <c r="T136" s="213"/>
      <c r="U136" s="213"/>
      <c r="V136" s="213"/>
      <c r="W136" s="213"/>
      <c r="X136" s="213"/>
      <c r="Y136" s="213"/>
      <c r="Z136" s="213"/>
    </row>
    <row r="137" spans="1:26">
      <c r="A137" s="213"/>
      <c r="B137" s="213"/>
      <c r="C137" s="213"/>
      <c r="D137" s="213"/>
      <c r="E137" s="213"/>
      <c r="F137" s="100"/>
      <c r="G137" s="100"/>
      <c r="H137" s="100"/>
      <c r="I137" s="213"/>
      <c r="J137" s="213"/>
      <c r="K137" s="213"/>
      <c r="L137" s="213"/>
      <c r="M137" s="213"/>
      <c r="N137" s="213"/>
      <c r="O137" s="213"/>
      <c r="P137" s="213"/>
      <c r="Q137" s="213"/>
      <c r="R137" s="213"/>
      <c r="S137" s="213"/>
      <c r="T137" s="213"/>
      <c r="U137" s="213"/>
      <c r="V137" s="213"/>
      <c r="W137" s="213"/>
      <c r="X137" s="213"/>
      <c r="Y137" s="213"/>
      <c r="Z137" s="213"/>
    </row>
    <row r="138" spans="1:26">
      <c r="A138" s="213"/>
      <c r="B138" s="213"/>
      <c r="C138" s="213"/>
      <c r="D138" s="213"/>
      <c r="E138" s="213"/>
      <c r="F138" s="100"/>
      <c r="G138" s="100"/>
      <c r="H138" s="100"/>
      <c r="I138" s="213"/>
      <c r="J138" s="213"/>
      <c r="K138" s="213"/>
      <c r="L138" s="213"/>
      <c r="M138" s="213"/>
      <c r="N138" s="213"/>
      <c r="O138" s="213"/>
      <c r="P138" s="213"/>
      <c r="Q138" s="213"/>
      <c r="R138" s="213"/>
      <c r="S138" s="213"/>
      <c r="T138" s="213"/>
      <c r="U138" s="213"/>
      <c r="V138" s="213"/>
      <c r="W138" s="213"/>
      <c r="X138" s="213"/>
      <c r="Y138" s="213"/>
      <c r="Z138" s="213"/>
    </row>
    <row r="139" spans="1:26">
      <c r="A139" s="213"/>
      <c r="B139" s="213"/>
      <c r="C139" s="213"/>
      <c r="D139" s="213"/>
      <c r="E139" s="213"/>
      <c r="F139" s="100"/>
      <c r="G139" s="100"/>
      <c r="H139" s="100"/>
      <c r="I139" s="213"/>
      <c r="J139" s="213"/>
      <c r="K139" s="213"/>
      <c r="L139" s="213"/>
      <c r="M139" s="213"/>
      <c r="N139" s="213"/>
      <c r="O139" s="213"/>
      <c r="P139" s="213"/>
      <c r="Q139" s="213"/>
      <c r="R139" s="213"/>
      <c r="S139" s="213"/>
      <c r="T139" s="213"/>
      <c r="U139" s="213"/>
      <c r="V139" s="213"/>
      <c r="W139" s="213"/>
      <c r="X139" s="213"/>
      <c r="Y139" s="213"/>
      <c r="Z139" s="213"/>
    </row>
    <row r="140" spans="1:26">
      <c r="A140" s="213"/>
      <c r="B140" s="213"/>
      <c r="C140" s="213"/>
      <c r="D140" s="213"/>
      <c r="E140" s="213"/>
      <c r="F140" s="100"/>
      <c r="G140" s="100"/>
      <c r="H140" s="100"/>
      <c r="I140" s="213"/>
      <c r="J140" s="213"/>
      <c r="K140" s="213"/>
      <c r="L140" s="213"/>
      <c r="M140" s="213"/>
      <c r="N140" s="213"/>
      <c r="O140" s="213"/>
      <c r="P140" s="213"/>
      <c r="Q140" s="213"/>
      <c r="R140" s="213"/>
      <c r="S140" s="213"/>
      <c r="T140" s="213"/>
      <c r="U140" s="213"/>
      <c r="V140" s="213"/>
      <c r="W140" s="213"/>
      <c r="X140" s="213"/>
      <c r="Y140" s="213"/>
      <c r="Z140" s="213"/>
    </row>
    <row r="141" spans="1:26">
      <c r="A141" s="213"/>
      <c r="B141" s="213"/>
      <c r="C141" s="213"/>
      <c r="D141" s="213"/>
      <c r="E141" s="213"/>
      <c r="F141" s="100"/>
      <c r="G141" s="100"/>
      <c r="H141" s="100"/>
      <c r="I141" s="213"/>
      <c r="J141" s="213"/>
      <c r="K141" s="213"/>
      <c r="L141" s="213"/>
      <c r="M141" s="213"/>
      <c r="N141" s="213"/>
      <c r="O141" s="213"/>
      <c r="P141" s="213"/>
      <c r="Q141" s="213"/>
      <c r="R141" s="213"/>
      <c r="S141" s="213"/>
      <c r="T141" s="213"/>
      <c r="U141" s="213"/>
      <c r="V141" s="213"/>
      <c r="W141" s="213"/>
      <c r="X141" s="213"/>
      <c r="Y141" s="213"/>
      <c r="Z141" s="213"/>
    </row>
    <row r="142" spans="1:26">
      <c r="A142" s="213"/>
      <c r="B142" s="213"/>
      <c r="C142" s="213"/>
      <c r="D142" s="213"/>
      <c r="E142" s="213"/>
      <c r="F142" s="100"/>
      <c r="G142" s="100"/>
      <c r="H142" s="100"/>
      <c r="I142" s="213"/>
      <c r="J142" s="213"/>
      <c r="K142" s="213"/>
      <c r="L142" s="213"/>
      <c r="M142" s="213"/>
      <c r="N142" s="213"/>
      <c r="O142" s="213"/>
      <c r="P142" s="213"/>
      <c r="Q142" s="213"/>
      <c r="R142" s="213"/>
      <c r="S142" s="213"/>
      <c r="T142" s="213"/>
      <c r="U142" s="213"/>
      <c r="V142" s="213"/>
      <c r="W142" s="213"/>
      <c r="X142" s="213"/>
      <c r="Y142" s="213"/>
      <c r="Z142" s="213"/>
    </row>
    <row r="143" spans="1:26">
      <c r="A143" s="213"/>
      <c r="B143" s="213"/>
      <c r="C143" s="213"/>
      <c r="D143" s="213"/>
      <c r="E143" s="213"/>
      <c r="F143" s="100"/>
      <c r="G143" s="100"/>
      <c r="H143" s="100"/>
      <c r="I143" s="213"/>
      <c r="J143" s="213"/>
      <c r="K143" s="213"/>
      <c r="L143" s="213"/>
      <c r="M143" s="213"/>
      <c r="N143" s="213"/>
      <c r="O143" s="213"/>
      <c r="P143" s="213"/>
      <c r="Q143" s="213"/>
      <c r="R143" s="213"/>
      <c r="S143" s="213"/>
      <c r="T143" s="213"/>
      <c r="U143" s="213"/>
      <c r="V143" s="213"/>
      <c r="W143" s="213"/>
      <c r="X143" s="213"/>
      <c r="Y143" s="213"/>
      <c r="Z143" s="213"/>
    </row>
    <row r="144" spans="1:26">
      <c r="A144" s="213"/>
      <c r="B144" s="213"/>
      <c r="C144" s="213"/>
      <c r="D144" s="213"/>
      <c r="E144" s="213"/>
      <c r="F144" s="100"/>
      <c r="G144" s="100"/>
      <c r="H144" s="100"/>
      <c r="I144" s="213"/>
      <c r="J144" s="213"/>
      <c r="K144" s="213"/>
      <c r="L144" s="213"/>
      <c r="M144" s="213"/>
      <c r="N144" s="213"/>
      <c r="O144" s="213"/>
      <c r="P144" s="213"/>
      <c r="Q144" s="213"/>
      <c r="R144" s="213"/>
      <c r="S144" s="213"/>
      <c r="T144" s="213"/>
      <c r="U144" s="213"/>
      <c r="V144" s="213"/>
      <c r="W144" s="213"/>
      <c r="X144" s="213"/>
      <c r="Y144" s="213"/>
      <c r="Z144" s="213"/>
    </row>
    <row r="145" spans="1:26">
      <c r="A145" s="213"/>
      <c r="B145" s="213"/>
      <c r="C145" s="213"/>
      <c r="D145" s="213"/>
      <c r="E145" s="213"/>
      <c r="F145" s="100"/>
      <c r="G145" s="100"/>
      <c r="H145" s="100"/>
      <c r="I145" s="213"/>
      <c r="J145" s="213"/>
      <c r="K145" s="213"/>
      <c r="L145" s="213"/>
      <c r="M145" s="213"/>
      <c r="N145" s="213"/>
      <c r="O145" s="213"/>
      <c r="P145" s="213"/>
      <c r="Q145" s="213"/>
      <c r="R145" s="213"/>
      <c r="S145" s="213"/>
      <c r="T145" s="213"/>
      <c r="U145" s="213"/>
      <c r="V145" s="213"/>
      <c r="W145" s="213"/>
      <c r="X145" s="213"/>
      <c r="Y145" s="213"/>
      <c r="Z145" s="213"/>
    </row>
    <row r="146" spans="1:26">
      <c r="A146" s="213"/>
      <c r="B146" s="213"/>
      <c r="C146" s="213"/>
      <c r="D146" s="213"/>
      <c r="E146" s="213"/>
      <c r="F146" s="100"/>
      <c r="G146" s="100"/>
      <c r="H146" s="100"/>
      <c r="I146" s="213"/>
      <c r="J146" s="213"/>
      <c r="K146" s="213"/>
      <c r="L146" s="213"/>
      <c r="M146" s="213"/>
      <c r="N146" s="213"/>
      <c r="O146" s="213"/>
      <c r="P146" s="213"/>
      <c r="Q146" s="213"/>
      <c r="R146" s="213"/>
      <c r="S146" s="213"/>
      <c r="T146" s="213"/>
      <c r="U146" s="213"/>
      <c r="V146" s="213"/>
      <c r="W146" s="213"/>
      <c r="X146" s="213"/>
      <c r="Y146" s="213"/>
      <c r="Z146" s="213"/>
    </row>
    <row r="147" spans="1:26">
      <c r="A147" s="213"/>
      <c r="B147" s="213"/>
      <c r="C147" s="213"/>
      <c r="D147" s="213"/>
      <c r="E147" s="213"/>
      <c r="F147" s="100"/>
      <c r="G147" s="100"/>
      <c r="H147" s="100"/>
      <c r="I147" s="213"/>
      <c r="J147" s="213"/>
      <c r="K147" s="213"/>
      <c r="L147" s="213"/>
      <c r="M147" s="213"/>
      <c r="N147" s="213"/>
      <c r="O147" s="213"/>
      <c r="P147" s="213"/>
      <c r="Q147" s="213"/>
      <c r="R147" s="213"/>
      <c r="S147" s="213"/>
      <c r="T147" s="213"/>
      <c r="U147" s="213"/>
      <c r="V147" s="213"/>
      <c r="W147" s="213"/>
      <c r="X147" s="213"/>
      <c r="Y147" s="213"/>
      <c r="Z147" s="213"/>
    </row>
    <row r="148" spans="1:26">
      <c r="A148" s="213"/>
      <c r="B148" s="213"/>
      <c r="C148" s="213"/>
      <c r="D148" s="213"/>
      <c r="E148" s="213"/>
      <c r="F148" s="100"/>
      <c r="G148" s="100"/>
      <c r="H148" s="100"/>
      <c r="I148" s="213"/>
      <c r="J148" s="213"/>
      <c r="K148" s="213"/>
      <c r="L148" s="213"/>
      <c r="M148" s="213"/>
      <c r="N148" s="213"/>
      <c r="O148" s="213"/>
      <c r="P148" s="213"/>
      <c r="Q148" s="213"/>
      <c r="R148" s="213"/>
      <c r="S148" s="213"/>
      <c r="T148" s="213"/>
      <c r="U148" s="213"/>
      <c r="V148" s="213"/>
      <c r="W148" s="213"/>
      <c r="X148" s="213"/>
      <c r="Y148" s="213"/>
      <c r="Z148" s="213"/>
    </row>
    <row r="149" spans="1:26">
      <c r="A149" s="213"/>
      <c r="B149" s="213"/>
      <c r="C149" s="213"/>
      <c r="D149" s="213"/>
      <c r="E149" s="213"/>
      <c r="F149" s="100"/>
      <c r="G149" s="100"/>
      <c r="H149" s="100"/>
      <c r="I149" s="213"/>
      <c r="J149" s="213"/>
      <c r="K149" s="213"/>
      <c r="L149" s="213"/>
      <c r="M149" s="213"/>
      <c r="N149" s="213"/>
      <c r="O149" s="213"/>
      <c r="P149" s="213"/>
      <c r="Q149" s="213"/>
      <c r="R149" s="213"/>
      <c r="S149" s="213"/>
      <c r="T149" s="213"/>
      <c r="U149" s="213"/>
      <c r="V149" s="213"/>
      <c r="W149" s="213"/>
      <c r="X149" s="213"/>
      <c r="Y149" s="213"/>
      <c r="Z149" s="213"/>
    </row>
    <row r="150" spans="1:26">
      <c r="A150" s="213"/>
      <c r="B150" s="213"/>
      <c r="C150" s="213"/>
      <c r="D150" s="213"/>
      <c r="E150" s="213"/>
      <c r="F150" s="100"/>
      <c r="G150" s="100"/>
      <c r="H150" s="100"/>
      <c r="I150" s="213"/>
      <c r="J150" s="213"/>
      <c r="K150" s="213"/>
      <c r="L150" s="213"/>
      <c r="M150" s="213"/>
      <c r="N150" s="213"/>
      <c r="O150" s="213"/>
      <c r="P150" s="213"/>
      <c r="Q150" s="213"/>
      <c r="R150" s="213"/>
      <c r="S150" s="213"/>
      <c r="T150" s="213"/>
      <c r="U150" s="213"/>
      <c r="V150" s="213"/>
      <c r="W150" s="213"/>
      <c r="X150" s="213"/>
      <c r="Y150" s="213"/>
      <c r="Z150" s="213"/>
    </row>
    <row r="151" spans="1:26">
      <c r="A151" s="213"/>
      <c r="B151" s="213"/>
      <c r="C151" s="213"/>
      <c r="D151" s="213"/>
      <c r="E151" s="213"/>
      <c r="F151" s="100"/>
      <c r="G151" s="100"/>
      <c r="H151" s="100"/>
      <c r="I151" s="213"/>
      <c r="J151" s="213"/>
      <c r="K151" s="213"/>
      <c r="L151" s="213"/>
      <c r="M151" s="213"/>
      <c r="N151" s="213"/>
      <c r="O151" s="213"/>
      <c r="P151" s="213"/>
      <c r="Q151" s="213"/>
      <c r="R151" s="213"/>
      <c r="S151" s="213"/>
      <c r="T151" s="213"/>
      <c r="U151" s="213"/>
      <c r="V151" s="213"/>
      <c r="W151" s="213"/>
      <c r="X151" s="213"/>
      <c r="Y151" s="213"/>
      <c r="Z151" s="213"/>
    </row>
    <row r="152" spans="1:26">
      <c r="A152" s="213"/>
      <c r="B152" s="213"/>
      <c r="C152" s="213"/>
      <c r="D152" s="213"/>
      <c r="E152" s="213"/>
      <c r="F152" s="100"/>
      <c r="G152" s="100"/>
      <c r="H152" s="100"/>
      <c r="I152" s="213"/>
      <c r="J152" s="213"/>
      <c r="K152" s="213"/>
      <c r="L152" s="213"/>
      <c r="M152" s="213"/>
      <c r="N152" s="213"/>
      <c r="O152" s="213"/>
      <c r="P152" s="213"/>
      <c r="Q152" s="213"/>
      <c r="R152" s="213"/>
      <c r="S152" s="213"/>
      <c r="T152" s="213"/>
      <c r="U152" s="213"/>
      <c r="V152" s="213"/>
      <c r="W152" s="213"/>
      <c r="X152" s="213"/>
      <c r="Y152" s="213"/>
      <c r="Z152" s="213"/>
    </row>
    <row r="153" spans="1:26">
      <c r="A153" s="213"/>
      <c r="B153" s="213"/>
      <c r="C153" s="213"/>
      <c r="D153" s="213"/>
      <c r="E153" s="213"/>
      <c r="F153" s="100"/>
      <c r="G153" s="100"/>
      <c r="H153" s="100"/>
      <c r="I153" s="213"/>
      <c r="J153" s="213"/>
      <c r="K153" s="213"/>
      <c r="L153" s="213"/>
      <c r="M153" s="213"/>
      <c r="N153" s="213"/>
      <c r="O153" s="213"/>
      <c r="P153" s="213"/>
      <c r="Q153" s="213"/>
      <c r="R153" s="213"/>
      <c r="S153" s="213"/>
      <c r="T153" s="213"/>
      <c r="U153" s="213"/>
      <c r="V153" s="213"/>
      <c r="W153" s="213"/>
      <c r="X153" s="213"/>
      <c r="Y153" s="213"/>
      <c r="Z153" s="213"/>
    </row>
    <row r="154" spans="1:26">
      <c r="A154" s="213"/>
      <c r="B154" s="213"/>
      <c r="C154" s="213"/>
      <c r="D154" s="213"/>
      <c r="E154" s="213"/>
      <c r="F154" s="100"/>
      <c r="G154" s="100"/>
      <c r="H154" s="100"/>
      <c r="I154" s="213"/>
      <c r="J154" s="213"/>
      <c r="K154" s="213"/>
      <c r="L154" s="213"/>
      <c r="M154" s="213"/>
      <c r="N154" s="213"/>
      <c r="O154" s="213"/>
      <c r="P154" s="213"/>
      <c r="Q154" s="213"/>
      <c r="R154" s="213"/>
      <c r="S154" s="213"/>
      <c r="T154" s="213"/>
      <c r="U154" s="213"/>
      <c r="V154" s="213"/>
      <c r="W154" s="213"/>
      <c r="X154" s="213"/>
      <c r="Y154" s="213"/>
      <c r="Z154" s="213"/>
    </row>
    <row r="155" spans="1:26">
      <c r="A155" s="213"/>
      <c r="B155" s="213"/>
      <c r="C155" s="213"/>
      <c r="D155" s="213"/>
      <c r="E155" s="213"/>
      <c r="F155" s="100"/>
      <c r="G155" s="100"/>
      <c r="H155" s="100"/>
      <c r="I155" s="213"/>
      <c r="J155" s="213"/>
      <c r="K155" s="213"/>
      <c r="L155" s="213"/>
      <c r="M155" s="213"/>
      <c r="N155" s="213"/>
      <c r="O155" s="213"/>
      <c r="P155" s="213"/>
      <c r="Q155" s="213"/>
      <c r="R155" s="213"/>
      <c r="S155" s="213"/>
      <c r="T155" s="213"/>
      <c r="U155" s="213"/>
      <c r="V155" s="213"/>
      <c r="W155" s="213"/>
      <c r="X155" s="213"/>
      <c r="Y155" s="213"/>
      <c r="Z155" s="213"/>
    </row>
    <row r="156" spans="1:26">
      <c r="A156" s="213"/>
      <c r="B156" s="213"/>
      <c r="C156" s="213"/>
      <c r="D156" s="213"/>
      <c r="E156" s="213"/>
      <c r="F156" s="100"/>
      <c r="G156" s="100"/>
      <c r="H156" s="100"/>
      <c r="I156" s="213"/>
      <c r="J156" s="213"/>
      <c r="K156" s="213"/>
      <c r="L156" s="213"/>
      <c r="M156" s="213"/>
      <c r="N156" s="213"/>
      <c r="O156" s="213"/>
      <c r="P156" s="213"/>
      <c r="Q156" s="213"/>
      <c r="R156" s="213"/>
      <c r="S156" s="213"/>
      <c r="T156" s="213"/>
      <c r="U156" s="213"/>
      <c r="V156" s="213"/>
      <c r="W156" s="213"/>
      <c r="X156" s="213"/>
      <c r="Y156" s="213"/>
      <c r="Z156" s="213"/>
    </row>
    <row r="157" spans="1:26">
      <c r="A157" s="213"/>
      <c r="B157" s="213"/>
      <c r="C157" s="213"/>
      <c r="D157" s="213"/>
      <c r="E157" s="213"/>
      <c r="F157" s="100"/>
      <c r="G157" s="100"/>
      <c r="H157" s="100"/>
      <c r="I157" s="213"/>
      <c r="J157" s="213"/>
      <c r="K157" s="213"/>
      <c r="L157" s="213"/>
      <c r="M157" s="213"/>
      <c r="N157" s="213"/>
      <c r="O157" s="213"/>
      <c r="P157" s="213"/>
      <c r="Q157" s="213"/>
      <c r="R157" s="213"/>
      <c r="S157" s="213"/>
      <c r="T157" s="213"/>
      <c r="U157" s="213"/>
      <c r="V157" s="213"/>
      <c r="W157" s="213"/>
      <c r="X157" s="213"/>
      <c r="Y157" s="213"/>
      <c r="Z157" s="213"/>
    </row>
    <row r="158" spans="1:26">
      <c r="A158" s="213"/>
      <c r="B158" s="213"/>
      <c r="C158" s="213"/>
      <c r="D158" s="213"/>
      <c r="E158" s="213"/>
      <c r="F158" s="100"/>
      <c r="G158" s="100"/>
      <c r="H158" s="100"/>
      <c r="I158" s="213"/>
      <c r="J158" s="213"/>
      <c r="K158" s="213"/>
      <c r="L158" s="213"/>
      <c r="M158" s="213"/>
      <c r="N158" s="213"/>
      <c r="O158" s="213"/>
      <c r="P158" s="213"/>
      <c r="Q158" s="213"/>
      <c r="R158" s="213"/>
      <c r="S158" s="213"/>
      <c r="T158" s="213"/>
      <c r="U158" s="213"/>
      <c r="V158" s="213"/>
      <c r="W158" s="213"/>
      <c r="X158" s="213"/>
      <c r="Y158" s="213"/>
      <c r="Z158" s="213"/>
    </row>
    <row r="159" spans="1:26">
      <c r="A159" s="213"/>
      <c r="B159" s="213"/>
      <c r="C159" s="213"/>
      <c r="D159" s="213"/>
      <c r="E159" s="213"/>
      <c r="F159" s="100"/>
      <c r="G159" s="100"/>
      <c r="H159" s="100"/>
      <c r="I159" s="213"/>
      <c r="J159" s="213"/>
      <c r="K159" s="213"/>
      <c r="L159" s="213"/>
      <c r="M159" s="213"/>
      <c r="N159" s="213"/>
      <c r="O159" s="213"/>
      <c r="P159" s="213"/>
      <c r="Q159" s="213"/>
      <c r="R159" s="213"/>
      <c r="S159" s="213"/>
      <c r="T159" s="213"/>
      <c r="U159" s="213"/>
      <c r="V159" s="213"/>
      <c r="W159" s="213"/>
      <c r="X159" s="213"/>
      <c r="Y159" s="213"/>
      <c r="Z159" s="213"/>
    </row>
    <row r="160" spans="1:26">
      <c r="A160" s="213"/>
      <c r="B160" s="213"/>
      <c r="C160" s="213"/>
      <c r="D160" s="213"/>
      <c r="E160" s="213"/>
      <c r="F160" s="100"/>
      <c r="G160" s="100"/>
      <c r="H160" s="100"/>
      <c r="I160" s="213"/>
      <c r="J160" s="213"/>
      <c r="K160" s="213"/>
      <c r="L160" s="213"/>
      <c r="M160" s="213"/>
      <c r="N160" s="213"/>
      <c r="O160" s="213"/>
      <c r="P160" s="213"/>
      <c r="Q160" s="213"/>
      <c r="R160" s="213"/>
      <c r="S160" s="213"/>
      <c r="T160" s="213"/>
      <c r="U160" s="213"/>
      <c r="V160" s="213"/>
      <c r="W160" s="213"/>
      <c r="X160" s="213"/>
      <c r="Y160" s="213"/>
      <c r="Z160" s="213"/>
    </row>
    <row r="161" spans="1:26">
      <c r="A161" s="213"/>
      <c r="B161" s="213"/>
      <c r="C161" s="213"/>
      <c r="D161" s="213"/>
      <c r="E161" s="213"/>
      <c r="F161" s="100"/>
      <c r="G161" s="100"/>
      <c r="H161" s="100"/>
      <c r="I161" s="213"/>
      <c r="J161" s="213"/>
      <c r="K161" s="213"/>
      <c r="L161" s="213"/>
      <c r="M161" s="213"/>
      <c r="N161" s="213"/>
      <c r="O161" s="213"/>
      <c r="P161" s="213"/>
      <c r="Q161" s="213"/>
      <c r="R161" s="213"/>
      <c r="S161" s="213"/>
      <c r="T161" s="213"/>
      <c r="U161" s="213"/>
      <c r="V161" s="213"/>
      <c r="W161" s="213"/>
      <c r="X161" s="213"/>
      <c r="Y161" s="213"/>
      <c r="Z161" s="213"/>
    </row>
    <row r="162" spans="1:26">
      <c r="A162" s="213"/>
      <c r="B162" s="213"/>
      <c r="C162" s="213"/>
      <c r="D162" s="213"/>
      <c r="E162" s="213"/>
      <c r="F162" s="100"/>
      <c r="G162" s="100"/>
      <c r="H162" s="100"/>
      <c r="I162" s="213"/>
      <c r="J162" s="213"/>
      <c r="K162" s="213"/>
      <c r="L162" s="213"/>
      <c r="M162" s="213"/>
      <c r="N162" s="213"/>
      <c r="O162" s="213"/>
      <c r="P162" s="213"/>
      <c r="Q162" s="213"/>
      <c r="R162" s="213"/>
      <c r="S162" s="213"/>
      <c r="T162" s="213"/>
      <c r="U162" s="213"/>
      <c r="V162" s="213"/>
      <c r="W162" s="213"/>
      <c r="X162" s="213"/>
      <c r="Y162" s="213"/>
      <c r="Z162" s="213"/>
    </row>
    <row r="163" spans="1:26">
      <c r="A163" s="213"/>
      <c r="B163" s="213"/>
      <c r="C163" s="213"/>
      <c r="D163" s="213"/>
      <c r="E163" s="213"/>
      <c r="F163" s="100"/>
      <c r="G163" s="100"/>
      <c r="H163" s="100"/>
      <c r="I163" s="213"/>
      <c r="J163" s="213"/>
      <c r="K163" s="213"/>
      <c r="L163" s="213"/>
      <c r="M163" s="213"/>
      <c r="N163" s="213"/>
      <c r="O163" s="213"/>
      <c r="P163" s="213"/>
      <c r="Q163" s="213"/>
      <c r="R163" s="213"/>
      <c r="S163" s="213"/>
      <c r="T163" s="213"/>
      <c r="U163" s="213"/>
      <c r="V163" s="213"/>
      <c r="W163" s="213"/>
      <c r="X163" s="213"/>
      <c r="Y163" s="213"/>
      <c r="Z163" s="213"/>
    </row>
    <row r="164" spans="1:26">
      <c r="A164" s="213"/>
      <c r="B164" s="213"/>
      <c r="C164" s="213"/>
      <c r="D164" s="213"/>
      <c r="E164" s="213"/>
      <c r="F164" s="100"/>
      <c r="G164" s="100"/>
      <c r="H164" s="100"/>
      <c r="I164" s="213"/>
      <c r="J164" s="213"/>
      <c r="K164" s="213"/>
      <c r="L164" s="213"/>
      <c r="M164" s="213"/>
      <c r="N164" s="213"/>
      <c r="O164" s="213"/>
      <c r="P164" s="213"/>
      <c r="Q164" s="213"/>
      <c r="R164" s="213"/>
      <c r="S164" s="213"/>
      <c r="T164" s="213"/>
      <c r="U164" s="213"/>
      <c r="V164" s="213"/>
      <c r="W164" s="213"/>
      <c r="X164" s="213"/>
      <c r="Y164" s="213"/>
      <c r="Z164" s="213"/>
    </row>
    <row r="165" spans="1:26">
      <c r="A165" s="213"/>
      <c r="B165" s="213"/>
      <c r="C165" s="213"/>
      <c r="D165" s="213"/>
      <c r="E165" s="213"/>
      <c r="F165" s="100"/>
      <c r="G165" s="100"/>
      <c r="H165" s="100"/>
      <c r="I165" s="213"/>
      <c r="J165" s="213"/>
      <c r="K165" s="213"/>
      <c r="L165" s="213"/>
      <c r="M165" s="213"/>
      <c r="N165" s="213"/>
      <c r="O165" s="213"/>
      <c r="P165" s="213"/>
      <c r="Q165" s="213"/>
      <c r="R165" s="213"/>
      <c r="S165" s="213"/>
      <c r="T165" s="213"/>
      <c r="U165" s="213"/>
      <c r="V165" s="213"/>
      <c r="W165" s="213"/>
      <c r="X165" s="213"/>
      <c r="Y165" s="213"/>
      <c r="Z165" s="213"/>
    </row>
    <row r="166" spans="1:26">
      <c r="A166" s="213"/>
      <c r="B166" s="213"/>
      <c r="C166" s="213"/>
      <c r="D166" s="213"/>
      <c r="E166" s="213"/>
      <c r="F166" s="100"/>
      <c r="G166" s="100"/>
      <c r="H166" s="100"/>
      <c r="I166" s="213"/>
      <c r="J166" s="213"/>
      <c r="K166" s="213"/>
      <c r="L166" s="213"/>
      <c r="M166" s="213"/>
      <c r="N166" s="213"/>
      <c r="O166" s="213"/>
      <c r="P166" s="213"/>
      <c r="Q166" s="213"/>
      <c r="R166" s="213"/>
      <c r="S166" s="213"/>
      <c r="T166" s="213"/>
      <c r="U166" s="213"/>
      <c r="V166" s="213"/>
      <c r="W166" s="213"/>
      <c r="X166" s="213"/>
      <c r="Y166" s="213"/>
      <c r="Z166" s="213"/>
    </row>
    <row r="167" spans="1:26">
      <c r="A167" s="213"/>
      <c r="B167" s="213"/>
      <c r="C167" s="213"/>
      <c r="D167" s="213"/>
      <c r="E167" s="213"/>
      <c r="F167" s="100"/>
      <c r="G167" s="100"/>
      <c r="H167" s="100"/>
      <c r="I167" s="213"/>
      <c r="J167" s="213"/>
      <c r="K167" s="213"/>
      <c r="L167" s="213"/>
      <c r="M167" s="213"/>
      <c r="N167" s="213"/>
      <c r="O167" s="213"/>
      <c r="P167" s="213"/>
      <c r="Q167" s="213"/>
      <c r="R167" s="213"/>
      <c r="S167" s="213"/>
      <c r="T167" s="213"/>
      <c r="U167" s="213"/>
      <c r="V167" s="213"/>
      <c r="W167" s="213"/>
      <c r="X167" s="213"/>
      <c r="Y167" s="213"/>
      <c r="Z167" s="213"/>
    </row>
    <row r="168" spans="1:26">
      <c r="A168" s="213"/>
      <c r="B168" s="213"/>
      <c r="C168" s="213"/>
      <c r="D168" s="213"/>
      <c r="E168" s="213"/>
      <c r="F168" s="100"/>
      <c r="G168" s="100"/>
      <c r="H168" s="100"/>
      <c r="I168" s="213"/>
      <c r="J168" s="213"/>
      <c r="K168" s="213"/>
      <c r="L168" s="213"/>
      <c r="M168" s="213"/>
      <c r="N168" s="213"/>
      <c r="O168" s="213"/>
      <c r="P168" s="213"/>
      <c r="Q168" s="213"/>
      <c r="R168" s="213"/>
      <c r="S168" s="213"/>
      <c r="T168" s="213"/>
      <c r="U168" s="213"/>
      <c r="V168" s="213"/>
      <c r="W168" s="213"/>
      <c r="X168" s="213"/>
      <c r="Y168" s="213"/>
      <c r="Z168" s="213"/>
    </row>
    <row r="169" spans="1:26">
      <c r="A169" s="213"/>
      <c r="B169" s="213"/>
      <c r="C169" s="213"/>
      <c r="D169" s="213"/>
      <c r="E169" s="213"/>
      <c r="F169" s="100"/>
      <c r="G169" s="100"/>
      <c r="H169" s="100"/>
      <c r="I169" s="213"/>
      <c r="J169" s="213"/>
      <c r="K169" s="213"/>
      <c r="L169" s="213"/>
      <c r="M169" s="213"/>
      <c r="N169" s="213"/>
      <c r="O169" s="213"/>
      <c r="P169" s="213"/>
      <c r="Q169" s="213"/>
      <c r="R169" s="213"/>
      <c r="S169" s="213"/>
      <c r="T169" s="213"/>
      <c r="U169" s="213"/>
      <c r="V169" s="213"/>
      <c r="W169" s="213"/>
      <c r="X169" s="213"/>
      <c r="Y169" s="213"/>
      <c r="Z169" s="213"/>
    </row>
    <row r="170" spans="1:26">
      <c r="A170" s="213"/>
      <c r="B170" s="213"/>
      <c r="C170" s="213"/>
      <c r="D170" s="213"/>
      <c r="E170" s="213"/>
      <c r="F170" s="100"/>
      <c r="G170" s="100"/>
      <c r="H170" s="100"/>
      <c r="I170" s="213"/>
      <c r="J170" s="213"/>
      <c r="K170" s="213"/>
      <c r="L170" s="213"/>
      <c r="M170" s="213"/>
      <c r="N170" s="213"/>
      <c r="O170" s="213"/>
      <c r="P170" s="213"/>
      <c r="Q170" s="213"/>
      <c r="R170" s="213"/>
      <c r="S170" s="213"/>
      <c r="T170" s="213"/>
      <c r="U170" s="213"/>
      <c r="V170" s="213"/>
      <c r="W170" s="213"/>
      <c r="X170" s="213"/>
      <c r="Y170" s="213"/>
      <c r="Z170" s="213"/>
    </row>
    <row r="171" spans="1:26">
      <c r="A171" s="213"/>
      <c r="B171" s="213"/>
      <c r="C171" s="213"/>
      <c r="D171" s="213"/>
      <c r="E171" s="213"/>
      <c r="F171" s="100"/>
      <c r="G171" s="100"/>
      <c r="H171" s="100"/>
      <c r="I171" s="213"/>
      <c r="J171" s="213"/>
      <c r="K171" s="213"/>
      <c r="L171" s="213"/>
      <c r="M171" s="213"/>
      <c r="N171" s="213"/>
      <c r="O171" s="213"/>
      <c r="P171" s="213"/>
      <c r="Q171" s="213"/>
      <c r="R171" s="213"/>
      <c r="S171" s="213"/>
      <c r="T171" s="213"/>
      <c r="U171" s="213"/>
      <c r="V171" s="213"/>
      <c r="W171" s="213"/>
      <c r="X171" s="213"/>
      <c r="Y171" s="213"/>
      <c r="Z171" s="213"/>
    </row>
    <row r="172" spans="1:26">
      <c r="A172" s="213"/>
      <c r="B172" s="213"/>
      <c r="C172" s="213"/>
      <c r="D172" s="213"/>
      <c r="E172" s="213"/>
      <c r="F172" s="100"/>
      <c r="G172" s="100"/>
      <c r="H172" s="100"/>
      <c r="I172" s="213"/>
      <c r="J172" s="213"/>
      <c r="K172" s="213"/>
      <c r="L172" s="213"/>
      <c r="M172" s="213"/>
      <c r="N172" s="213"/>
      <c r="O172" s="213"/>
      <c r="P172" s="213"/>
      <c r="Q172" s="213"/>
      <c r="R172" s="213"/>
      <c r="S172" s="213"/>
      <c r="T172" s="213"/>
      <c r="U172" s="213"/>
      <c r="V172" s="213"/>
      <c r="W172" s="213"/>
      <c r="X172" s="213"/>
      <c r="Y172" s="213"/>
      <c r="Z172" s="213"/>
    </row>
    <row r="173" spans="1:26">
      <c r="A173" s="213"/>
      <c r="B173" s="213"/>
      <c r="C173" s="213"/>
      <c r="D173" s="213"/>
      <c r="E173" s="213"/>
      <c r="F173" s="100"/>
      <c r="G173" s="100"/>
      <c r="H173" s="100"/>
      <c r="I173" s="213"/>
      <c r="J173" s="213"/>
      <c r="K173" s="213"/>
      <c r="L173" s="213"/>
      <c r="M173" s="213"/>
      <c r="N173" s="213"/>
      <c r="O173" s="213"/>
      <c r="P173" s="213"/>
      <c r="Q173" s="213"/>
      <c r="R173" s="213"/>
      <c r="S173" s="213"/>
      <c r="T173" s="213"/>
      <c r="U173" s="213"/>
      <c r="V173" s="213"/>
      <c r="W173" s="213"/>
      <c r="X173" s="213"/>
      <c r="Y173" s="213"/>
      <c r="Z173" s="213"/>
    </row>
    <row r="174" spans="1:26">
      <c r="A174" s="213"/>
      <c r="B174" s="213"/>
      <c r="C174" s="213"/>
      <c r="D174" s="213"/>
      <c r="E174" s="213"/>
      <c r="F174" s="100"/>
      <c r="G174" s="100"/>
      <c r="H174" s="100"/>
      <c r="I174" s="213"/>
      <c r="J174" s="213"/>
      <c r="K174" s="213"/>
      <c r="L174" s="213"/>
      <c r="M174" s="213"/>
      <c r="N174" s="213"/>
      <c r="O174" s="213"/>
      <c r="P174" s="213"/>
      <c r="Q174" s="213"/>
      <c r="R174" s="213"/>
      <c r="S174" s="213"/>
      <c r="T174" s="213"/>
      <c r="U174" s="213"/>
      <c r="V174" s="213"/>
      <c r="W174" s="213"/>
      <c r="X174" s="213"/>
      <c r="Y174" s="213"/>
      <c r="Z174" s="213"/>
    </row>
    <row r="175" spans="1:26">
      <c r="A175" s="213"/>
      <c r="B175" s="213"/>
      <c r="C175" s="213"/>
      <c r="D175" s="213"/>
      <c r="E175" s="213"/>
      <c r="F175" s="100"/>
      <c r="G175" s="100"/>
      <c r="H175" s="100"/>
      <c r="I175" s="213"/>
      <c r="J175" s="213"/>
      <c r="K175" s="213"/>
      <c r="L175" s="213"/>
      <c r="M175" s="213"/>
      <c r="N175" s="213"/>
      <c r="O175" s="213"/>
      <c r="P175" s="213"/>
      <c r="Q175" s="213"/>
      <c r="R175" s="213"/>
      <c r="S175" s="213"/>
      <c r="T175" s="213"/>
      <c r="U175" s="213"/>
      <c r="V175" s="213"/>
      <c r="W175" s="213"/>
      <c r="X175" s="213"/>
      <c r="Y175" s="213"/>
      <c r="Z175" s="213"/>
    </row>
    <row r="176" spans="1:26">
      <c r="A176" s="213"/>
      <c r="B176" s="213"/>
      <c r="C176" s="213"/>
      <c r="D176" s="213"/>
      <c r="E176" s="213"/>
      <c r="F176" s="100"/>
      <c r="G176" s="100"/>
      <c r="H176" s="100"/>
      <c r="I176" s="213"/>
      <c r="J176" s="213"/>
      <c r="K176" s="213"/>
      <c r="L176" s="213"/>
      <c r="M176" s="213"/>
      <c r="N176" s="213"/>
      <c r="O176" s="213"/>
      <c r="P176" s="213"/>
      <c r="Q176" s="213"/>
      <c r="R176" s="213"/>
      <c r="S176" s="213"/>
      <c r="T176" s="213"/>
      <c r="U176" s="213"/>
      <c r="V176" s="213"/>
      <c r="W176" s="213"/>
      <c r="X176" s="213"/>
      <c r="Y176" s="213"/>
      <c r="Z176" s="213"/>
    </row>
    <row r="177" spans="1:26">
      <c r="A177" s="213"/>
      <c r="B177" s="213"/>
      <c r="C177" s="213"/>
      <c r="D177" s="213"/>
      <c r="E177" s="213"/>
      <c r="F177" s="100"/>
      <c r="G177" s="100"/>
      <c r="H177" s="100"/>
      <c r="I177" s="213"/>
      <c r="J177" s="213"/>
      <c r="K177" s="213"/>
      <c r="L177" s="213"/>
      <c r="M177" s="213"/>
      <c r="N177" s="213"/>
      <c r="O177" s="213"/>
      <c r="P177" s="213"/>
      <c r="Q177" s="213"/>
      <c r="R177" s="213"/>
      <c r="S177" s="213"/>
      <c r="T177" s="213"/>
      <c r="U177" s="213"/>
      <c r="V177" s="213"/>
      <c r="W177" s="213"/>
      <c r="X177" s="213"/>
      <c r="Y177" s="213"/>
      <c r="Z177" s="213"/>
    </row>
    <row r="178" spans="1:26">
      <c r="A178" s="213"/>
      <c r="B178" s="213"/>
      <c r="C178" s="213"/>
      <c r="D178" s="213"/>
      <c r="E178" s="213"/>
      <c r="F178" s="100"/>
      <c r="G178" s="100"/>
      <c r="H178" s="100"/>
      <c r="I178" s="213"/>
      <c r="J178" s="213"/>
      <c r="K178" s="213"/>
      <c r="L178" s="213"/>
      <c r="M178" s="213"/>
      <c r="N178" s="213"/>
      <c r="O178" s="213"/>
      <c r="P178" s="213"/>
      <c r="Q178" s="213"/>
      <c r="R178" s="213"/>
      <c r="S178" s="213"/>
      <c r="T178" s="213"/>
      <c r="U178" s="213"/>
      <c r="V178" s="213"/>
      <c r="W178" s="213"/>
      <c r="X178" s="213"/>
      <c r="Y178" s="213"/>
      <c r="Z178" s="213"/>
    </row>
    <row r="179" spans="1:26">
      <c r="A179" s="213"/>
      <c r="B179" s="213"/>
      <c r="C179" s="213"/>
      <c r="D179" s="213"/>
      <c r="E179" s="213"/>
      <c r="F179" s="100"/>
      <c r="G179" s="100"/>
      <c r="H179" s="100"/>
      <c r="I179" s="213"/>
      <c r="J179" s="213"/>
      <c r="K179" s="213"/>
      <c r="L179" s="213"/>
      <c r="M179" s="213"/>
      <c r="N179" s="213"/>
      <c r="O179" s="213"/>
      <c r="P179" s="213"/>
      <c r="Q179" s="213"/>
      <c r="R179" s="213"/>
      <c r="S179" s="213"/>
      <c r="T179" s="213"/>
      <c r="U179" s="213"/>
      <c r="V179" s="213"/>
      <c r="W179" s="213"/>
      <c r="X179" s="213"/>
      <c r="Y179" s="213"/>
      <c r="Z179" s="213"/>
    </row>
    <row r="180" spans="1:26">
      <c r="A180" s="213"/>
      <c r="B180" s="213"/>
      <c r="C180" s="213"/>
      <c r="D180" s="213"/>
      <c r="E180" s="213"/>
      <c r="F180" s="100"/>
      <c r="G180" s="100"/>
      <c r="H180" s="100"/>
      <c r="I180" s="213"/>
      <c r="J180" s="213"/>
      <c r="K180" s="213"/>
      <c r="L180" s="213"/>
      <c r="M180" s="213"/>
      <c r="N180" s="213"/>
      <c r="O180" s="213"/>
      <c r="P180" s="213"/>
      <c r="Q180" s="213"/>
      <c r="R180" s="213"/>
      <c r="S180" s="213"/>
      <c r="T180" s="213"/>
      <c r="U180" s="213"/>
      <c r="V180" s="213"/>
      <c r="W180" s="213"/>
      <c r="X180" s="213"/>
      <c r="Y180" s="213"/>
      <c r="Z180" s="213"/>
    </row>
    <row r="181" spans="1:26">
      <c r="A181" s="213"/>
      <c r="B181" s="213"/>
      <c r="C181" s="213"/>
      <c r="D181" s="213"/>
      <c r="E181" s="213"/>
      <c r="F181" s="100"/>
      <c r="G181" s="100"/>
      <c r="H181" s="100"/>
      <c r="I181" s="213"/>
      <c r="J181" s="213"/>
      <c r="K181" s="213"/>
      <c r="L181" s="213"/>
      <c r="M181" s="213"/>
      <c r="N181" s="213"/>
      <c r="O181" s="213"/>
      <c r="P181" s="213"/>
      <c r="Q181" s="213"/>
      <c r="R181" s="213"/>
      <c r="S181" s="213"/>
      <c r="T181" s="213"/>
      <c r="U181" s="213"/>
      <c r="V181" s="213"/>
      <c r="W181" s="213"/>
      <c r="X181" s="213"/>
      <c r="Y181" s="213"/>
      <c r="Z181" s="213"/>
    </row>
    <row r="182" spans="1:26">
      <c r="A182" s="213"/>
      <c r="B182" s="213"/>
      <c r="C182" s="213"/>
      <c r="D182" s="213"/>
      <c r="E182" s="213"/>
      <c r="F182" s="100"/>
      <c r="G182" s="100"/>
      <c r="H182" s="100"/>
      <c r="I182" s="213"/>
      <c r="J182" s="213"/>
      <c r="K182" s="213"/>
      <c r="L182" s="213"/>
      <c r="M182" s="213"/>
      <c r="N182" s="213"/>
      <c r="O182" s="213"/>
      <c r="P182" s="213"/>
      <c r="Q182" s="213"/>
      <c r="R182" s="213"/>
      <c r="S182" s="213"/>
      <c r="T182" s="213"/>
      <c r="U182" s="213"/>
      <c r="V182" s="213"/>
      <c r="W182" s="213"/>
      <c r="X182" s="213"/>
      <c r="Y182" s="213"/>
      <c r="Z182" s="213"/>
    </row>
    <row r="183" spans="1:26">
      <c r="A183" s="213"/>
      <c r="B183" s="213"/>
      <c r="C183" s="213"/>
      <c r="D183" s="213"/>
      <c r="E183" s="213"/>
      <c r="F183" s="100"/>
      <c r="G183" s="100"/>
      <c r="H183" s="100"/>
      <c r="I183" s="213"/>
      <c r="J183" s="213"/>
      <c r="K183" s="213"/>
      <c r="L183" s="213"/>
      <c r="M183" s="213"/>
      <c r="N183" s="213"/>
      <c r="O183" s="213"/>
      <c r="P183" s="213"/>
      <c r="Q183" s="213"/>
      <c r="R183" s="213"/>
      <c r="S183" s="213"/>
      <c r="T183" s="213"/>
      <c r="U183" s="213"/>
      <c r="V183" s="213"/>
      <c r="W183" s="213"/>
      <c r="X183" s="213"/>
      <c r="Y183" s="213"/>
      <c r="Z183" s="213"/>
    </row>
    <row r="184" spans="1:26">
      <c r="A184" s="213"/>
      <c r="B184" s="213"/>
      <c r="C184" s="213"/>
      <c r="D184" s="213"/>
      <c r="E184" s="213"/>
      <c r="F184" s="100"/>
      <c r="G184" s="100"/>
      <c r="H184" s="100"/>
      <c r="I184" s="213"/>
      <c r="J184" s="213"/>
      <c r="K184" s="213"/>
      <c r="L184" s="213"/>
      <c r="M184" s="213"/>
      <c r="N184" s="213"/>
      <c r="O184" s="213"/>
      <c r="P184" s="213"/>
      <c r="Q184" s="213"/>
      <c r="R184" s="213"/>
      <c r="S184" s="213"/>
      <c r="T184" s="213"/>
      <c r="U184" s="213"/>
      <c r="V184" s="213"/>
      <c r="W184" s="213"/>
      <c r="X184" s="213"/>
      <c r="Y184" s="213"/>
      <c r="Z184" s="213"/>
    </row>
    <row r="185" spans="1:26">
      <c r="A185" s="213"/>
      <c r="B185" s="213"/>
      <c r="C185" s="213"/>
      <c r="D185" s="213"/>
      <c r="E185" s="213"/>
      <c r="F185" s="100"/>
      <c r="G185" s="100"/>
      <c r="H185" s="100"/>
      <c r="I185" s="213"/>
      <c r="J185" s="213"/>
      <c r="K185" s="213"/>
      <c r="L185" s="213"/>
      <c r="M185" s="213"/>
      <c r="N185" s="213"/>
      <c r="O185" s="213"/>
      <c r="P185" s="213"/>
      <c r="Q185" s="213"/>
      <c r="R185" s="213"/>
      <c r="S185" s="213"/>
      <c r="T185" s="213"/>
      <c r="U185" s="213"/>
      <c r="V185" s="213"/>
      <c r="W185" s="213"/>
      <c r="X185" s="213"/>
      <c r="Y185" s="213"/>
      <c r="Z185" s="213"/>
    </row>
    <row r="186" spans="1:26">
      <c r="A186" s="213"/>
      <c r="B186" s="213"/>
      <c r="C186" s="213"/>
      <c r="D186" s="213"/>
      <c r="E186" s="213"/>
      <c r="F186" s="100"/>
      <c r="G186" s="100"/>
      <c r="H186" s="100"/>
      <c r="I186" s="213"/>
      <c r="J186" s="213"/>
      <c r="K186" s="213"/>
      <c r="L186" s="213"/>
      <c r="M186" s="213"/>
      <c r="N186" s="213"/>
      <c r="O186" s="213"/>
      <c r="P186" s="213"/>
      <c r="Q186" s="213"/>
      <c r="R186" s="213"/>
      <c r="S186" s="213"/>
      <c r="T186" s="213"/>
      <c r="U186" s="213"/>
      <c r="V186" s="213"/>
      <c r="W186" s="213"/>
      <c r="X186" s="213"/>
      <c r="Y186" s="213"/>
      <c r="Z186" s="213"/>
    </row>
    <row r="187" spans="1:26">
      <c r="A187" s="213"/>
      <c r="B187" s="213"/>
      <c r="C187" s="213"/>
      <c r="D187" s="213"/>
      <c r="E187" s="213"/>
      <c r="F187" s="100"/>
      <c r="G187" s="100"/>
      <c r="H187" s="100"/>
      <c r="I187" s="213"/>
      <c r="J187" s="213"/>
      <c r="K187" s="213"/>
      <c r="L187" s="213"/>
      <c r="M187" s="213"/>
      <c r="N187" s="213"/>
      <c r="O187" s="213"/>
      <c r="P187" s="213"/>
      <c r="Q187" s="213"/>
      <c r="R187" s="213"/>
      <c r="S187" s="213"/>
      <c r="T187" s="213"/>
      <c r="U187" s="213"/>
      <c r="V187" s="213"/>
      <c r="W187" s="213"/>
      <c r="X187" s="213"/>
      <c r="Y187" s="213"/>
      <c r="Z187" s="213"/>
    </row>
    <row r="188" spans="1:26">
      <c r="A188" s="213"/>
      <c r="B188" s="213"/>
      <c r="C188" s="213"/>
      <c r="D188" s="213"/>
      <c r="E188" s="213"/>
      <c r="F188" s="100"/>
      <c r="G188" s="100"/>
      <c r="H188" s="100"/>
      <c r="I188" s="213"/>
      <c r="J188" s="213"/>
      <c r="K188" s="213"/>
      <c r="L188" s="213"/>
      <c r="M188" s="213"/>
      <c r="N188" s="213"/>
      <c r="O188" s="213"/>
      <c r="P188" s="213"/>
      <c r="Q188" s="213"/>
      <c r="R188" s="213"/>
      <c r="S188" s="213"/>
      <c r="T188" s="213"/>
      <c r="U188" s="213"/>
      <c r="V188" s="213"/>
      <c r="W188" s="213"/>
      <c r="X188" s="213"/>
      <c r="Y188" s="213"/>
      <c r="Z188" s="213"/>
    </row>
    <row r="189" spans="1:26">
      <c r="A189" s="213"/>
      <c r="B189" s="213"/>
      <c r="C189" s="213"/>
      <c r="D189" s="213"/>
      <c r="E189" s="213"/>
      <c r="F189" s="100"/>
      <c r="G189" s="100"/>
      <c r="H189" s="100"/>
      <c r="I189" s="213"/>
      <c r="J189" s="213"/>
      <c r="K189" s="213"/>
      <c r="L189" s="213"/>
      <c r="M189" s="213"/>
      <c r="N189" s="213"/>
      <c r="O189" s="213"/>
      <c r="P189" s="213"/>
      <c r="Q189" s="213"/>
      <c r="R189" s="213"/>
      <c r="S189" s="213"/>
      <c r="T189" s="213"/>
      <c r="U189" s="213"/>
      <c r="V189" s="213"/>
      <c r="W189" s="213"/>
      <c r="X189" s="213"/>
      <c r="Y189" s="213"/>
      <c r="Z189" s="213"/>
    </row>
    <row r="190" spans="1:26">
      <c r="A190" s="213"/>
      <c r="B190" s="213"/>
      <c r="C190" s="213"/>
      <c r="D190" s="213"/>
      <c r="E190" s="213"/>
      <c r="F190" s="100"/>
      <c r="G190" s="100"/>
      <c r="H190" s="100"/>
      <c r="I190" s="213"/>
      <c r="J190" s="213"/>
      <c r="K190" s="213"/>
      <c r="L190" s="213"/>
      <c r="M190" s="213"/>
      <c r="N190" s="213"/>
      <c r="O190" s="213"/>
      <c r="P190" s="213"/>
      <c r="Q190" s="213"/>
      <c r="R190" s="213"/>
      <c r="S190" s="213"/>
      <c r="T190" s="213"/>
      <c r="U190" s="213"/>
      <c r="V190" s="213"/>
      <c r="W190" s="213"/>
      <c r="X190" s="213"/>
      <c r="Y190" s="213"/>
      <c r="Z190" s="213"/>
    </row>
    <row r="191" spans="1:26">
      <c r="A191" s="213"/>
      <c r="B191" s="213"/>
      <c r="C191" s="213"/>
      <c r="D191" s="213"/>
      <c r="E191" s="213"/>
      <c r="F191" s="100"/>
      <c r="G191" s="100"/>
      <c r="H191" s="100"/>
      <c r="I191" s="213"/>
      <c r="J191" s="213"/>
      <c r="K191" s="213"/>
      <c r="L191" s="213"/>
      <c r="M191" s="213"/>
      <c r="N191" s="213"/>
      <c r="O191" s="213"/>
      <c r="P191" s="213"/>
      <c r="Q191" s="213"/>
      <c r="R191" s="213"/>
      <c r="S191" s="213"/>
      <c r="T191" s="213"/>
      <c r="U191" s="213"/>
      <c r="V191" s="213"/>
      <c r="W191" s="213"/>
      <c r="X191" s="213"/>
      <c r="Y191" s="213"/>
      <c r="Z191" s="213"/>
    </row>
    <row r="192" spans="1:26">
      <c r="A192" s="213"/>
      <c r="B192" s="213"/>
      <c r="C192" s="213"/>
      <c r="D192" s="213"/>
      <c r="E192" s="213"/>
      <c r="F192" s="100"/>
      <c r="G192" s="100"/>
      <c r="H192" s="100"/>
      <c r="I192" s="213"/>
      <c r="J192" s="213"/>
      <c r="K192" s="213"/>
      <c r="L192" s="213"/>
      <c r="M192" s="213"/>
      <c r="N192" s="213"/>
      <c r="O192" s="213"/>
      <c r="P192" s="213"/>
      <c r="Q192" s="213"/>
      <c r="R192" s="213"/>
      <c r="S192" s="213"/>
      <c r="T192" s="213"/>
      <c r="U192" s="213"/>
      <c r="V192" s="213"/>
      <c r="W192" s="213"/>
      <c r="X192" s="213"/>
      <c r="Y192" s="213"/>
      <c r="Z192" s="213"/>
    </row>
    <row r="193" spans="1:26">
      <c r="A193" s="213"/>
      <c r="B193" s="213"/>
      <c r="C193" s="213"/>
      <c r="D193" s="213"/>
      <c r="E193" s="213"/>
      <c r="F193" s="100"/>
      <c r="G193" s="100"/>
      <c r="H193" s="100"/>
      <c r="I193" s="213"/>
      <c r="J193" s="213"/>
      <c r="K193" s="213"/>
      <c r="L193" s="213"/>
      <c r="M193" s="213"/>
      <c r="N193" s="213"/>
      <c r="O193" s="213"/>
      <c r="P193" s="213"/>
      <c r="Q193" s="213"/>
      <c r="R193" s="213"/>
      <c r="S193" s="213"/>
      <c r="T193" s="213"/>
      <c r="U193" s="213"/>
      <c r="V193" s="213"/>
      <c r="W193" s="213"/>
      <c r="X193" s="213"/>
      <c r="Y193" s="213"/>
      <c r="Z193" s="213"/>
    </row>
    <row r="194" spans="1:26">
      <c r="A194" s="213"/>
      <c r="B194" s="213"/>
      <c r="C194" s="213"/>
      <c r="D194" s="213"/>
      <c r="E194" s="213"/>
      <c r="F194" s="100"/>
      <c r="G194" s="100"/>
      <c r="H194" s="100"/>
      <c r="I194" s="213"/>
      <c r="J194" s="213"/>
      <c r="K194" s="213"/>
      <c r="L194" s="213"/>
      <c r="M194" s="213"/>
      <c r="N194" s="213"/>
      <c r="O194" s="213"/>
      <c r="P194" s="213"/>
      <c r="Q194" s="213"/>
      <c r="R194" s="213"/>
      <c r="S194" s="213"/>
      <c r="T194" s="213"/>
      <c r="U194" s="213"/>
      <c r="V194" s="213"/>
      <c r="W194" s="213"/>
      <c r="X194" s="213"/>
      <c r="Y194" s="213"/>
      <c r="Z194" s="213"/>
    </row>
    <row r="195" spans="1:26">
      <c r="A195" s="213"/>
      <c r="B195" s="213"/>
      <c r="C195" s="213"/>
      <c r="D195" s="213"/>
      <c r="E195" s="213"/>
      <c r="F195" s="100"/>
      <c r="G195" s="100"/>
      <c r="H195" s="100"/>
      <c r="I195" s="213"/>
      <c r="J195" s="213"/>
      <c r="K195" s="213"/>
      <c r="L195" s="213"/>
      <c r="M195" s="213"/>
      <c r="N195" s="213"/>
      <c r="O195" s="213"/>
      <c r="P195" s="213"/>
      <c r="Q195" s="213"/>
      <c r="R195" s="213"/>
      <c r="S195" s="213"/>
      <c r="T195" s="213"/>
      <c r="U195" s="213"/>
      <c r="V195" s="213"/>
      <c r="W195" s="213"/>
      <c r="X195" s="213"/>
      <c r="Y195" s="213"/>
      <c r="Z195" s="213"/>
    </row>
    <row r="196" spans="1:26">
      <c r="A196" s="213"/>
      <c r="B196" s="213"/>
      <c r="C196" s="213"/>
      <c r="D196" s="213"/>
      <c r="E196" s="213"/>
      <c r="F196" s="100"/>
      <c r="G196" s="100"/>
      <c r="H196" s="100"/>
      <c r="I196" s="213"/>
      <c r="J196" s="213"/>
      <c r="K196" s="213"/>
      <c r="L196" s="213"/>
      <c r="M196" s="213"/>
      <c r="N196" s="213"/>
      <c r="O196" s="213"/>
      <c r="P196" s="213"/>
      <c r="Q196" s="213"/>
      <c r="R196" s="213"/>
      <c r="S196" s="213"/>
      <c r="T196" s="213"/>
      <c r="U196" s="213"/>
      <c r="V196" s="213"/>
      <c r="W196" s="213"/>
      <c r="X196" s="213"/>
      <c r="Y196" s="213"/>
      <c r="Z196" s="213"/>
    </row>
    <row r="197" spans="1:26">
      <c r="A197" s="213"/>
      <c r="B197" s="213"/>
      <c r="C197" s="213"/>
      <c r="D197" s="213"/>
      <c r="E197" s="213"/>
      <c r="F197" s="100"/>
      <c r="G197" s="100"/>
      <c r="H197" s="100"/>
      <c r="I197" s="213"/>
      <c r="J197" s="213"/>
      <c r="K197" s="213"/>
      <c r="L197" s="213"/>
      <c r="M197" s="213"/>
      <c r="N197" s="213"/>
      <c r="O197" s="213"/>
      <c r="P197" s="213"/>
      <c r="Q197" s="213"/>
      <c r="R197" s="213"/>
      <c r="S197" s="213"/>
      <c r="T197" s="213"/>
      <c r="U197" s="213"/>
      <c r="V197" s="213"/>
      <c r="W197" s="213"/>
      <c r="X197" s="213"/>
      <c r="Y197" s="213"/>
      <c r="Z197" s="213"/>
    </row>
    <row r="198" spans="1:26">
      <c r="A198" s="213"/>
      <c r="B198" s="213"/>
      <c r="C198" s="213"/>
      <c r="D198" s="213"/>
      <c r="E198" s="213"/>
      <c r="F198" s="100"/>
      <c r="G198" s="100"/>
      <c r="H198" s="100"/>
      <c r="I198" s="213"/>
      <c r="J198" s="213"/>
      <c r="K198" s="213"/>
      <c r="L198" s="213"/>
      <c r="M198" s="213"/>
      <c r="N198" s="213"/>
      <c r="O198" s="213"/>
      <c r="P198" s="213"/>
      <c r="Q198" s="213"/>
      <c r="R198" s="213"/>
      <c r="S198" s="213"/>
      <c r="T198" s="213"/>
      <c r="U198" s="213"/>
      <c r="V198" s="213"/>
      <c r="W198" s="213"/>
      <c r="X198" s="213"/>
      <c r="Y198" s="213"/>
      <c r="Z198" s="213"/>
    </row>
    <row r="199" spans="1:26">
      <c r="A199" s="213"/>
      <c r="B199" s="213"/>
      <c r="C199" s="213"/>
      <c r="D199" s="213"/>
      <c r="E199" s="213"/>
      <c r="F199" s="100"/>
      <c r="G199" s="100"/>
      <c r="H199" s="100"/>
      <c r="I199" s="213"/>
      <c r="J199" s="213"/>
      <c r="K199" s="213"/>
      <c r="L199" s="213"/>
      <c r="M199" s="213"/>
      <c r="N199" s="213"/>
      <c r="O199" s="213"/>
      <c r="P199" s="213"/>
      <c r="Q199" s="213"/>
      <c r="R199" s="213"/>
      <c r="S199" s="213"/>
      <c r="T199" s="213"/>
      <c r="U199" s="213"/>
      <c r="V199" s="213"/>
      <c r="W199" s="213"/>
      <c r="X199" s="213"/>
      <c r="Y199" s="213"/>
      <c r="Z199" s="213"/>
    </row>
    <row r="200" spans="1:26">
      <c r="A200" s="213"/>
      <c r="B200" s="213"/>
      <c r="C200" s="213"/>
      <c r="D200" s="213"/>
      <c r="E200" s="213"/>
      <c r="F200" s="100"/>
      <c r="G200" s="100"/>
      <c r="H200" s="100"/>
      <c r="I200" s="213"/>
      <c r="J200" s="213"/>
      <c r="K200" s="213"/>
      <c r="L200" s="213"/>
      <c r="M200" s="213"/>
      <c r="N200" s="213"/>
      <c r="O200" s="213"/>
      <c r="P200" s="213"/>
      <c r="Q200" s="213"/>
      <c r="R200" s="213"/>
      <c r="S200" s="213"/>
      <c r="T200" s="213"/>
      <c r="U200" s="213"/>
      <c r="V200" s="213"/>
      <c r="W200" s="213"/>
      <c r="X200" s="213"/>
      <c r="Y200" s="213"/>
      <c r="Z200" s="213"/>
    </row>
    <row r="201" spans="1:26">
      <c r="A201" s="213"/>
      <c r="B201" s="213"/>
      <c r="C201" s="213"/>
      <c r="D201" s="213"/>
      <c r="E201" s="213"/>
      <c r="F201" s="100"/>
      <c r="G201" s="100"/>
      <c r="H201" s="100"/>
      <c r="I201" s="213"/>
      <c r="J201" s="213"/>
      <c r="K201" s="213"/>
      <c r="L201" s="213"/>
      <c r="M201" s="213"/>
      <c r="N201" s="213"/>
      <c r="O201" s="213"/>
      <c r="P201" s="213"/>
      <c r="Q201" s="213"/>
      <c r="R201" s="213"/>
      <c r="S201" s="213"/>
      <c r="T201" s="213"/>
      <c r="U201" s="213"/>
      <c r="V201" s="213"/>
      <c r="W201" s="213"/>
      <c r="X201" s="213"/>
      <c r="Y201" s="213"/>
      <c r="Z201" s="213"/>
    </row>
  </sheetData>
  <sheetProtection password="96B2" sheet="1" objects="1" scenarios="1"/>
  <mergeCells count="16">
    <mergeCell ref="I1:Z201"/>
    <mergeCell ref="A1:E201"/>
    <mergeCell ref="F1:H1"/>
    <mergeCell ref="F2:H2"/>
    <mergeCell ref="F11:H11"/>
    <mergeCell ref="F16:H16"/>
    <mergeCell ref="F5:H5"/>
    <mergeCell ref="F7:H7"/>
    <mergeCell ref="F3:H3"/>
    <mergeCell ref="F10:H10"/>
    <mergeCell ref="F12:H12"/>
    <mergeCell ref="G8:G9"/>
    <mergeCell ref="G17:G19"/>
    <mergeCell ref="F4:H4"/>
    <mergeCell ref="G13:G15"/>
    <mergeCell ref="F20:H20"/>
  </mergeCells>
  <hyperlinks>
    <hyperlink ref="F6" location="'L2CH'!A1" display="Chimie"/>
    <hyperlink ref="H6" location="'L2PH'!A1" display="Physique"/>
    <hyperlink ref="F8" location="'L3CHAn'!A1" display="Troisième année licence &quot;Chimie analytique&quot;"/>
    <hyperlink ref="F9" location="'L3CHPh'!A1" display="Troisième année licence &quot;Chimie Pharmaceutique&quot;"/>
    <hyperlink ref="H8" location="'L3PHFo'!A1" display="&quot;Physique fondamentale&quot;"/>
    <hyperlink ref="H9" location="'L3PHMa'!A1" display="&quot;Physique des matériaux&quot;"/>
    <hyperlink ref="F13" location="M1CHMa!A1" display="&quot;Chimie des matériaux&quot;"/>
    <hyperlink ref="F18" location="M2CHMa!A1" display="&quot;Chimie de matériaux&quot;"/>
    <hyperlink ref="F19" location="M2CHPh!A1" display="&quot;Chimie pharmaceutique&quot;"/>
    <hyperlink ref="H17" location="M2PHEER!A1" display="&quot;Physique énergétique et énergie renouvelable&quot;"/>
    <hyperlink ref="H18" location="M2PHMa!A1" display="&quot;Physique des matériaux&quot;"/>
    <hyperlink ref="H19" location="M2PHMc!A1" display="&quot;Physique de la matière condensée&quot;"/>
    <hyperlink ref="F4:H4" location="'L1SM'!A1" display="Première année licence"/>
    <hyperlink ref="H14" location="M1PHMa!A1" display="&quot;Physique des matériaux&quot;"/>
    <hyperlink ref="H15" location="M1PHMc!A1" display="&quot;Physique de la matière condensée&quot;"/>
    <hyperlink ref="H13" location="M1PHEER!A1" display="&quot;Physique énergétique et énergie renouvelable&quot;"/>
    <hyperlink ref="F14" location="M1CHPh!A1" display="&quot;Chimie pharmaceutique&quot;"/>
    <hyperlink ref="F2:H2" location="'Exemple de licence'!A1" display="Exemple de licence"/>
    <hyperlink ref="F11:H11" location="'Exemple de master'!A1" display="Exemple de master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T22"/>
  <sheetViews>
    <sheetView view="pageBreakPreview" zoomScaleSheetLayoutView="100"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5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425781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5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710937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13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14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45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40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50"/>
      <c r="C5" s="152"/>
      <c r="D5" s="152"/>
      <c r="E5" s="187"/>
      <c r="F5" s="151"/>
      <c r="G5" s="152"/>
      <c r="H5" s="152"/>
      <c r="I5" s="153"/>
      <c r="J5" s="157"/>
      <c r="K5" s="41"/>
      <c r="L5" s="154"/>
      <c r="M5" s="152"/>
      <c r="N5" s="152"/>
      <c r="O5" s="187"/>
      <c r="P5" s="151"/>
      <c r="Q5" s="152"/>
      <c r="R5" s="152"/>
      <c r="S5" s="153"/>
      <c r="T5" s="157"/>
    </row>
    <row r="6" spans="1:20" ht="24.95" customHeight="1" thickTop="1" thickBot="1">
      <c r="A6" s="173" t="s">
        <v>9</v>
      </c>
      <c r="B6" s="188" t="s">
        <v>0</v>
      </c>
      <c r="C6" s="141" t="s">
        <v>2</v>
      </c>
      <c r="D6" s="141">
        <v>100</v>
      </c>
      <c r="E6" s="231"/>
      <c r="F6" s="139" t="str">
        <f>IF(E6="","",(E6*D6)/100)</f>
        <v/>
      </c>
      <c r="G6" s="141">
        <f>IF(F6="",0,F6)</f>
        <v>0</v>
      </c>
      <c r="H6" s="141">
        <v>1</v>
      </c>
      <c r="I6" s="142" t="str">
        <f t="shared" ref="I6" si="0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33" t="s">
        <v>39</v>
      </c>
      <c r="M6" s="141" t="s">
        <v>2</v>
      </c>
      <c r="N6" s="141">
        <v>100</v>
      </c>
      <c r="O6" s="231"/>
      <c r="P6" s="139" t="str">
        <f>IF(O6="","",(O6*N6)/100)</f>
        <v/>
      </c>
      <c r="Q6" s="141">
        <f>IF(P6="",0,P6)</f>
        <v>0</v>
      </c>
      <c r="R6" s="141">
        <v>1</v>
      </c>
      <c r="S6" s="142" t="str">
        <f t="shared" ref="S6" si="1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89"/>
      <c r="C7" s="165"/>
      <c r="D7" s="165"/>
      <c r="E7" s="232"/>
      <c r="F7" s="172"/>
      <c r="G7" s="165"/>
      <c r="H7" s="165"/>
      <c r="I7" s="166"/>
      <c r="J7" s="123"/>
      <c r="K7" s="41"/>
      <c r="L7" s="234"/>
      <c r="M7" s="165"/>
      <c r="N7" s="165"/>
      <c r="O7" s="232"/>
      <c r="P7" s="172"/>
      <c r="Q7" s="165"/>
      <c r="R7" s="165"/>
      <c r="S7" s="166"/>
      <c r="T7" s="123"/>
    </row>
    <row r="8" spans="1:20" ht="24.95" customHeight="1" thickTop="1">
      <c r="A8" s="167" t="s">
        <v>10</v>
      </c>
      <c r="B8" s="164" t="s">
        <v>48</v>
      </c>
      <c r="C8" s="4" t="s">
        <v>5</v>
      </c>
      <c r="D8" s="5">
        <v>33</v>
      </c>
      <c r="E8" s="6"/>
      <c r="F8" s="159" t="str">
        <f t="shared" ref="F8" si="2">IF(E9="","",(E8*D8+E9*D9)/100)</f>
        <v/>
      </c>
      <c r="G8" s="160">
        <f>IF(F8="",0,F8)</f>
        <v>0</v>
      </c>
      <c r="H8" s="160">
        <v>3</v>
      </c>
      <c r="I8" s="161" t="str">
        <f t="shared" ref="I8" si="3">IF(F8="","",IF(F8&gt;=10,"'Module' aquis","'Module' non aquis"))</f>
        <v/>
      </c>
      <c r="J8" s="155" t="str">
        <f>IF(F8="","",IF(F10="","",IF(F12="","",IF((G8*H8+G10*H10+G12*H12)/SUM(H8:H13)&gt;=10,"'Unité' aquise","'Unité' non aquise"))))</f>
        <v/>
      </c>
      <c r="K8" s="41"/>
      <c r="L8" s="158" t="s">
        <v>49</v>
      </c>
      <c r="M8" s="4" t="s">
        <v>5</v>
      </c>
      <c r="N8" s="5">
        <v>33</v>
      </c>
      <c r="O8" s="6"/>
      <c r="P8" s="159" t="str">
        <f t="shared" ref="P8" si="4">IF(O9="","",(O8*N8+O9*N9)/100)</f>
        <v/>
      </c>
      <c r="Q8" s="160">
        <f>IF(P8="",0,P8)</f>
        <v>0</v>
      </c>
      <c r="R8" s="160">
        <v>3</v>
      </c>
      <c r="S8" s="161" t="str">
        <f t="shared" ref="S8" si="5">IF(P8="","",IF(P8&gt;=10,"'Module' aquis","'Module' non aquis"))</f>
        <v/>
      </c>
      <c r="T8" s="155" t="str">
        <f>IF(P8="","",IF(P10="","",IF(P12="","",IF((Q8*R8+Q10*R10+Q12*R12)/SUM(R8:R13)&gt;=10,"'Unité' aquise","'Unité' non aquise"))))</f>
        <v/>
      </c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133"/>
      <c r="M9" s="7" t="s">
        <v>2</v>
      </c>
      <c r="N9" s="8">
        <v>67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46</v>
      </c>
      <c r="C10" s="10" t="s">
        <v>5</v>
      </c>
      <c r="D10" s="11">
        <v>33</v>
      </c>
      <c r="E10" s="12"/>
      <c r="F10" s="109" t="str">
        <f t="shared" ref="F10" si="6">IF(E11="","",(E10*D10+E11*D11)/100)</f>
        <v/>
      </c>
      <c r="G10" s="102">
        <f>IF(F10="",0,F10)</f>
        <v>0</v>
      </c>
      <c r="H10" s="102">
        <v>3</v>
      </c>
      <c r="I10" s="112" t="str">
        <f t="shared" ref="I10" si="7">IF(F10="","",IF(F10&gt;=10,"'Module' aquis","'Module' non aquis"))</f>
        <v/>
      </c>
      <c r="J10" s="156"/>
      <c r="K10" s="41"/>
      <c r="L10" s="146" t="s">
        <v>44</v>
      </c>
      <c r="M10" s="10" t="s">
        <v>5</v>
      </c>
      <c r="N10" s="11">
        <v>33</v>
      </c>
      <c r="O10" s="12"/>
      <c r="P10" s="109" t="str">
        <f t="shared" ref="P10" si="8">IF(O11="","",(O10*N10+O11*N11)/100)</f>
        <v/>
      </c>
      <c r="Q10" s="102">
        <f>IF(P10="",0,P10)</f>
        <v>0</v>
      </c>
      <c r="R10" s="102">
        <v>3</v>
      </c>
      <c r="S10" s="112" t="str">
        <f t="shared" ref="S10" si="9">IF(P10="","",IF(P10&gt;=10,"'Module' aquis","'Module' non aquis"))</f>
        <v/>
      </c>
      <c r="T10" s="156"/>
    </row>
    <row r="11" spans="1:20" ht="24.95" customHeight="1" thickBot="1">
      <c r="A11" s="168"/>
      <c r="B11" s="138"/>
      <c r="C11" s="13" t="s">
        <v>2</v>
      </c>
      <c r="D11" s="14">
        <v>67</v>
      </c>
      <c r="E11" s="15"/>
      <c r="F11" s="140"/>
      <c r="G11" s="103"/>
      <c r="H11" s="103"/>
      <c r="I11" s="143"/>
      <c r="J11" s="156"/>
      <c r="K11" s="41"/>
      <c r="L11" s="145"/>
      <c r="M11" s="13" t="s">
        <v>2</v>
      </c>
      <c r="N11" s="14">
        <v>67</v>
      </c>
      <c r="O11" s="15"/>
      <c r="P11" s="140"/>
      <c r="Q11" s="103"/>
      <c r="R11" s="103"/>
      <c r="S11" s="143"/>
      <c r="T11" s="156"/>
    </row>
    <row r="12" spans="1:20" ht="24.95" customHeight="1" thickTop="1">
      <c r="A12" s="168"/>
      <c r="B12" s="124" t="s">
        <v>47</v>
      </c>
      <c r="C12" s="16" t="s">
        <v>5</v>
      </c>
      <c r="D12" s="17">
        <v>33</v>
      </c>
      <c r="E12" s="18"/>
      <c r="F12" s="126" t="str">
        <f t="shared" ref="F12" si="10">IF(E13="","",(E12*D12+E13*D13)/100)</f>
        <v/>
      </c>
      <c r="G12" s="128">
        <f>IF(F12="",0,F12)</f>
        <v>0</v>
      </c>
      <c r="H12" s="128">
        <v>3</v>
      </c>
      <c r="I12" s="130" t="str">
        <f t="shared" ref="I12" si="11">IF(F12="","",IF(F12&gt;=10,"'Module' aquis","'Module' non aquis"))</f>
        <v/>
      </c>
      <c r="J12" s="156"/>
      <c r="K12" s="41"/>
      <c r="L12" s="132" t="s">
        <v>43</v>
      </c>
      <c r="M12" s="16" t="s">
        <v>5</v>
      </c>
      <c r="N12" s="17">
        <v>33</v>
      </c>
      <c r="O12" s="18"/>
      <c r="P12" s="126" t="str">
        <f t="shared" ref="P12" si="12">IF(O13="","",(O12*N12+O13*N13)/100)</f>
        <v/>
      </c>
      <c r="Q12" s="128">
        <f>IF(P12="",0,P12)</f>
        <v>0</v>
      </c>
      <c r="R12" s="128">
        <v>3</v>
      </c>
      <c r="S12" s="130" t="str">
        <f t="shared" ref="S12" si="13">IF(P12="","",IF(P12&gt;=10,"'Module' aquis","'Module' non aquis"))</f>
        <v/>
      </c>
      <c r="T12" s="156"/>
    </row>
    <row r="13" spans="1:20" ht="24.95" customHeight="1" thickBot="1">
      <c r="A13" s="169"/>
      <c r="B13" s="150"/>
      <c r="C13" s="19" t="s">
        <v>2</v>
      </c>
      <c r="D13" s="20">
        <v>67</v>
      </c>
      <c r="E13" s="21"/>
      <c r="F13" s="151"/>
      <c r="G13" s="152"/>
      <c r="H13" s="152"/>
      <c r="I13" s="153"/>
      <c r="J13" s="157"/>
      <c r="K13" s="41"/>
      <c r="L13" s="154"/>
      <c r="M13" s="19" t="s">
        <v>2</v>
      </c>
      <c r="N13" s="20">
        <v>67</v>
      </c>
      <c r="O13" s="21"/>
      <c r="P13" s="151"/>
      <c r="Q13" s="152"/>
      <c r="R13" s="152"/>
      <c r="S13" s="153"/>
      <c r="T13" s="157"/>
    </row>
    <row r="14" spans="1:20" ht="24.95" customHeight="1" thickTop="1">
      <c r="A14" s="134" t="s">
        <v>11</v>
      </c>
      <c r="B14" s="137" t="s">
        <v>51</v>
      </c>
      <c r="C14" s="22" t="s">
        <v>5</v>
      </c>
      <c r="D14" s="23">
        <v>50</v>
      </c>
      <c r="E14" s="24"/>
      <c r="F14" s="139" t="str">
        <f t="shared" ref="F14" si="14">IF(E15="","",(E14*D14+E15*D15)/100)</f>
        <v/>
      </c>
      <c r="G14" s="141">
        <f>IF(F14="",0,F14)</f>
        <v>0</v>
      </c>
      <c r="H14" s="141">
        <v>2</v>
      </c>
      <c r="I14" s="142" t="str">
        <f t="shared" ref="I14" si="15">IF(F14="","",IF(F14&gt;=10,"'Module' aquis","'Module' non aquis"))</f>
        <v/>
      </c>
      <c r="J14" s="121" t="str">
        <f>IF(F14="","",IF(F16="","",IF(F18="","",IF((G14*H14+G16*H16+G18*H18)/SUM(H14:H19)&gt;=10,"'Unité' aquise","'Unité' non aquise"))))</f>
        <v/>
      </c>
      <c r="K14" s="41"/>
      <c r="L14" s="144" t="s">
        <v>42</v>
      </c>
      <c r="M14" s="22" t="s">
        <v>5</v>
      </c>
      <c r="N14" s="23">
        <v>50</v>
      </c>
      <c r="O14" s="24"/>
      <c r="P14" s="139" t="str">
        <f t="shared" ref="P14" si="16">IF(O15="","",(O14*N14+O15*N15)/100)</f>
        <v/>
      </c>
      <c r="Q14" s="141">
        <f>IF(P14="",0,P14)</f>
        <v>0</v>
      </c>
      <c r="R14" s="141">
        <v>2</v>
      </c>
      <c r="S14" s="142" t="str">
        <f t="shared" ref="S14" si="17">IF(P14="","",IF(P14&gt;=10,"'Module' aquis","'Module' non aquis"))</f>
        <v/>
      </c>
      <c r="T14" s="121" t="str">
        <f>IF(P14="","",IF(P16="","",IF(P18="","",IF((Q14*R14+Q16*R16+Q18*R18)/SUM(R14:R19)&gt;=10,"'Unité' aquise","'Unité' non aquise"))))</f>
        <v/>
      </c>
    </row>
    <row r="15" spans="1:20" ht="24.95" customHeight="1" thickBot="1">
      <c r="A15" s="135"/>
      <c r="B15" s="138"/>
      <c r="C15" s="13" t="s">
        <v>2</v>
      </c>
      <c r="D15" s="14">
        <v>50</v>
      </c>
      <c r="E15" s="15"/>
      <c r="F15" s="140"/>
      <c r="G15" s="103"/>
      <c r="H15" s="103"/>
      <c r="I15" s="143"/>
      <c r="J15" s="122"/>
      <c r="K15" s="41"/>
      <c r="L15" s="145"/>
      <c r="M15" s="13" t="s">
        <v>2</v>
      </c>
      <c r="N15" s="14">
        <v>50</v>
      </c>
      <c r="O15" s="15"/>
      <c r="P15" s="140"/>
      <c r="Q15" s="103"/>
      <c r="R15" s="103"/>
      <c r="S15" s="143"/>
      <c r="T15" s="122"/>
    </row>
    <row r="16" spans="1:20" ht="24.95" customHeight="1" thickTop="1">
      <c r="A16" s="135"/>
      <c r="B16" s="124" t="s">
        <v>1</v>
      </c>
      <c r="C16" s="16" t="s">
        <v>5</v>
      </c>
      <c r="D16" s="17">
        <v>50</v>
      </c>
      <c r="E16" s="18"/>
      <c r="F16" s="126" t="str">
        <f t="shared" ref="F16" si="18">IF(E17="","",(E16*D16+E17*D17)/100)</f>
        <v/>
      </c>
      <c r="G16" s="128">
        <f>IF(F16="",0,F16)</f>
        <v>0</v>
      </c>
      <c r="H16" s="128">
        <v>1</v>
      </c>
      <c r="I16" s="130" t="str">
        <f t="shared" ref="I16" si="19">IF(F16="","",IF(F16&gt;=10,"'Module' aquis","'Module' non aquis"))</f>
        <v/>
      </c>
      <c r="J16" s="122"/>
      <c r="K16" s="41"/>
      <c r="L16" s="132" t="s">
        <v>18</v>
      </c>
      <c r="M16" s="16" t="s">
        <v>5</v>
      </c>
      <c r="N16" s="17">
        <v>50</v>
      </c>
      <c r="O16" s="18"/>
      <c r="P16" s="126" t="str">
        <f t="shared" ref="P16" si="20">IF(O17="","",(O16*N16+O17*N17)/100)</f>
        <v/>
      </c>
      <c r="Q16" s="128">
        <f>IF(P16="",0,P16)</f>
        <v>0</v>
      </c>
      <c r="R16" s="128">
        <v>1</v>
      </c>
      <c r="S16" s="130" t="str">
        <f t="shared" ref="S16" si="21">IF(P16="","",IF(P16&gt;=10,"'Module' aquis","'Module' non aquis"))</f>
        <v/>
      </c>
      <c r="T16" s="122"/>
    </row>
    <row r="17" spans="1:20" ht="24.95" customHeight="1" thickBot="1">
      <c r="A17" s="135"/>
      <c r="B17" s="125"/>
      <c r="C17" s="7" t="s">
        <v>2</v>
      </c>
      <c r="D17" s="8">
        <v>50</v>
      </c>
      <c r="E17" s="9"/>
      <c r="F17" s="127"/>
      <c r="G17" s="129"/>
      <c r="H17" s="129"/>
      <c r="I17" s="131"/>
      <c r="J17" s="122"/>
      <c r="K17" s="41"/>
      <c r="L17" s="133"/>
      <c r="M17" s="7" t="s">
        <v>2</v>
      </c>
      <c r="N17" s="8">
        <v>50</v>
      </c>
      <c r="O17" s="9"/>
      <c r="P17" s="127"/>
      <c r="Q17" s="129"/>
      <c r="R17" s="129"/>
      <c r="S17" s="131"/>
      <c r="T17" s="122"/>
    </row>
    <row r="18" spans="1:20" ht="24.95" customHeight="1" thickTop="1">
      <c r="A18" s="135"/>
      <c r="B18" s="148" t="s">
        <v>50</v>
      </c>
      <c r="C18" s="10" t="s">
        <v>5</v>
      </c>
      <c r="D18" s="11">
        <v>50</v>
      </c>
      <c r="E18" s="12"/>
      <c r="F18" s="109" t="str">
        <f t="shared" ref="F18" si="22">IF(E19="","",(E18*D18+E19*D19)/100)</f>
        <v/>
      </c>
      <c r="G18" s="102">
        <f>IF(F18="",0,F18)</f>
        <v>0</v>
      </c>
      <c r="H18" s="102">
        <v>1</v>
      </c>
      <c r="I18" s="112" t="str">
        <f t="shared" ref="I18" si="23">IF(F18="","",IF(F18&gt;=10,"'Module' aquis","'Module' non aquis"))</f>
        <v/>
      </c>
      <c r="J18" s="122"/>
      <c r="K18" s="41"/>
      <c r="L18" s="146" t="s">
        <v>41</v>
      </c>
      <c r="M18" s="10" t="s">
        <v>5</v>
      </c>
      <c r="N18" s="11">
        <v>50</v>
      </c>
      <c r="O18" s="12"/>
      <c r="P18" s="109" t="str">
        <f t="shared" ref="P18" si="24">IF(O19="","",(O18*N18+O19*N19)/100)</f>
        <v/>
      </c>
      <c r="Q18" s="102">
        <f>IF(P18="",0,P18)</f>
        <v>0</v>
      </c>
      <c r="R18" s="102">
        <v>1</v>
      </c>
      <c r="S18" s="112" t="str">
        <f t="shared" ref="S18" si="25">IF(P18="","",IF(P18&gt;=10,"'Module' aquis","'Module' non aquis"))</f>
        <v/>
      </c>
      <c r="T18" s="122"/>
    </row>
    <row r="19" spans="1:20" ht="24.95" customHeight="1" thickBot="1">
      <c r="A19" s="136"/>
      <c r="B19" s="149"/>
      <c r="C19" s="25" t="s">
        <v>2</v>
      </c>
      <c r="D19" s="26">
        <v>50</v>
      </c>
      <c r="E19" s="27"/>
      <c r="F19" s="110"/>
      <c r="G19" s="111"/>
      <c r="H19" s="111"/>
      <c r="I19" s="113"/>
      <c r="J19" s="123"/>
      <c r="K19" s="41"/>
      <c r="L19" s="147"/>
      <c r="M19" s="25" t="s">
        <v>2</v>
      </c>
      <c r="N19" s="26">
        <v>50</v>
      </c>
      <c r="O19" s="27"/>
      <c r="P19" s="110"/>
      <c r="Q19" s="111"/>
      <c r="R19" s="111"/>
      <c r="S19" s="113"/>
      <c r="T19" s="123"/>
    </row>
    <row r="20" spans="1:20" ht="24.95" customHeight="1" thickTop="1" thickBot="1">
      <c r="A20" s="40"/>
      <c r="B20" s="114" t="s">
        <v>15</v>
      </c>
      <c r="C20" s="115"/>
      <c r="D20" s="235" t="str">
        <f>IFERROR(SUM(F4:F19)*(G4*H4+G6*H6+G8*H8+G10*H10+G12*H12+G14*H14+G16*H16+G18*H18)/(SUM(F4:F19)*SUM(H4:H19)),"")</f>
        <v/>
      </c>
      <c r="E20" s="235"/>
      <c r="F20" s="117" t="str">
        <f>IF(D20="","",IF(D20&gt;=10,"'Semstre 01' aquis","'Semestre 01' non aquis"))</f>
        <v/>
      </c>
      <c r="G20" s="118"/>
      <c r="H20" s="118"/>
      <c r="I20" s="118"/>
      <c r="J20" s="118"/>
      <c r="K20" s="43"/>
      <c r="L20" s="119" t="s">
        <v>16</v>
      </c>
      <c r="M20" s="115"/>
      <c r="N20" s="235" t="str">
        <f>IFERROR(SUM(P4:P19)*(Q4*R4+Q6*R6+Q8*R8+Q10*R10+Q12*R12+Q14*R14+Q16*R16+Q18*R18)/(SUM(P4:P19)*SUM(R4:R19)),"")</f>
        <v/>
      </c>
      <c r="O20" s="235"/>
      <c r="P20" s="117" t="str">
        <f>IF(N20="","",IF(N20&gt;=10,"'Semstre 02' aquis","'Semestre 02' non aquis"))</f>
        <v/>
      </c>
      <c r="Q20" s="118"/>
      <c r="R20" s="118"/>
      <c r="S20" s="118"/>
      <c r="T20" s="120"/>
    </row>
    <row r="21" spans="1:20" ht="24.95" customHeight="1" thickTop="1" thickBot="1">
      <c r="D21" s="104" t="s">
        <v>6</v>
      </c>
      <c r="E21" s="105"/>
      <c r="F21" s="105"/>
      <c r="G21" s="105"/>
      <c r="H21" s="105"/>
      <c r="I21" s="106"/>
      <c r="J21" s="94" t="str">
        <f>IFERROR((D20+N20)/2,"")</f>
        <v/>
      </c>
      <c r="K21" s="42"/>
      <c r="L21" s="107" t="str">
        <f>IF(J21="","",IF(J21&gt;=10,"Admis(e)","Ajourné(e)"))</f>
        <v/>
      </c>
      <c r="M21" s="108"/>
    </row>
    <row r="22" spans="1:20" ht="16.5" thickTop="1"/>
  </sheetData>
  <sheetProtection password="96B2" sheet="1" objects="1" scenarios="1" sort="0"/>
  <mergeCells count="120">
    <mergeCell ref="L21:M21"/>
    <mergeCell ref="D20:E20"/>
    <mergeCell ref="F20:J20"/>
    <mergeCell ref="L20:M20"/>
    <mergeCell ref="N20:O20"/>
    <mergeCell ref="P20:T20"/>
    <mergeCell ref="L18:L19"/>
    <mergeCell ref="P18:P19"/>
    <mergeCell ref="Q18:Q19"/>
    <mergeCell ref="R18:R19"/>
    <mergeCell ref="S18:S19"/>
    <mergeCell ref="F18:F19"/>
    <mergeCell ref="G18:G19"/>
    <mergeCell ref="H18:H19"/>
    <mergeCell ref="I18:I19"/>
    <mergeCell ref="J14:J19"/>
    <mergeCell ref="R14:R15"/>
    <mergeCell ref="S14:S15"/>
    <mergeCell ref="T14:T19"/>
    <mergeCell ref="G16:G17"/>
    <mergeCell ref="H16:H17"/>
    <mergeCell ref="I16:I17"/>
    <mergeCell ref="L14:L15"/>
    <mergeCell ref="P14:P15"/>
    <mergeCell ref="Q14:Q15"/>
    <mergeCell ref="B18:B19"/>
    <mergeCell ref="B14:B15"/>
    <mergeCell ref="F14:F15"/>
    <mergeCell ref="G14:G15"/>
    <mergeCell ref="H14:H15"/>
    <mergeCell ref="I14:I15"/>
    <mergeCell ref="L16:L17"/>
    <mergeCell ref="P16:P17"/>
    <mergeCell ref="Q16:Q17"/>
    <mergeCell ref="R16:R17"/>
    <mergeCell ref="S16:S17"/>
    <mergeCell ref="N6:N7"/>
    <mergeCell ref="B10:B11"/>
    <mergeCell ref="F10:F11"/>
    <mergeCell ref="G10:G11"/>
    <mergeCell ref="H10:H11"/>
    <mergeCell ref="I10:I11"/>
    <mergeCell ref="L10:L11"/>
    <mergeCell ref="J8:J13"/>
    <mergeCell ref="L8:L9"/>
    <mergeCell ref="B8:B9"/>
    <mergeCell ref="F8:F9"/>
    <mergeCell ref="G8:G9"/>
    <mergeCell ref="B12:B13"/>
    <mergeCell ref="F12:F13"/>
    <mergeCell ref="G12:G13"/>
    <mergeCell ref="H12:H13"/>
    <mergeCell ref="I12:I13"/>
    <mergeCell ref="B16:B17"/>
    <mergeCell ref="F16:F17"/>
    <mergeCell ref="L12:L13"/>
    <mergeCell ref="H8:H9"/>
    <mergeCell ref="I8:I9"/>
    <mergeCell ref="A4:A5"/>
    <mergeCell ref="B4:B5"/>
    <mergeCell ref="C4:C5"/>
    <mergeCell ref="D4:D5"/>
    <mergeCell ref="E4:E5"/>
    <mergeCell ref="F4:F5"/>
    <mergeCell ref="S8:S9"/>
    <mergeCell ref="T8:T13"/>
    <mergeCell ref="P8:P9"/>
    <mergeCell ref="Q8:Q9"/>
    <mergeCell ref="R8:R9"/>
    <mergeCell ref="P10:P11"/>
    <mergeCell ref="Q10:Q11"/>
    <mergeCell ref="R10:R11"/>
    <mergeCell ref="Q12:Q13"/>
    <mergeCell ref="S10:S11"/>
    <mergeCell ref="P12:P13"/>
    <mergeCell ref="R12:R13"/>
    <mergeCell ref="S12:S13"/>
    <mergeCell ref="O6:O7"/>
    <mergeCell ref="P6:P7"/>
    <mergeCell ref="Q6:Q7"/>
    <mergeCell ref="R6:R7"/>
    <mergeCell ref="S6:S7"/>
    <mergeCell ref="T6:T7"/>
    <mergeCell ref="I6:I7"/>
    <mergeCell ref="F6:F7"/>
    <mergeCell ref="G6:G7"/>
    <mergeCell ref="H6:H7"/>
    <mergeCell ref="M4:M5"/>
    <mergeCell ref="G4:G5"/>
    <mergeCell ref="H4:H5"/>
    <mergeCell ref="I4:I5"/>
    <mergeCell ref="J4:J5"/>
    <mergeCell ref="L4:L5"/>
    <mergeCell ref="J6:J7"/>
    <mergeCell ref="L6:L7"/>
    <mergeCell ref="M6:M7"/>
    <mergeCell ref="B2:J2"/>
    <mergeCell ref="D21:I21"/>
    <mergeCell ref="B20:C20"/>
    <mergeCell ref="B1:T1"/>
    <mergeCell ref="A1:A3"/>
    <mergeCell ref="A8:A13"/>
    <mergeCell ref="A14:A19"/>
    <mergeCell ref="L2:T2"/>
    <mergeCell ref="B3:D3"/>
    <mergeCell ref="I3:J3"/>
    <mergeCell ref="L3:N3"/>
    <mergeCell ref="S3:T3"/>
    <mergeCell ref="S4:S5"/>
    <mergeCell ref="T4:T5"/>
    <mergeCell ref="N4:N5"/>
    <mergeCell ref="O4:O5"/>
    <mergeCell ref="P4:P5"/>
    <mergeCell ref="Q4:Q5"/>
    <mergeCell ref="R4:R5"/>
    <mergeCell ref="A6:A7"/>
    <mergeCell ref="B6:B7"/>
    <mergeCell ref="C6:C7"/>
    <mergeCell ref="D6:D7"/>
    <mergeCell ref="E6:E7"/>
  </mergeCells>
  <conditionalFormatting sqref="S4:S19 I4:I19">
    <cfRule type="cellIs" dxfId="255" priority="35" operator="equal">
      <formula>"'Module' aquis"</formula>
    </cfRule>
    <cfRule type="cellIs" dxfId="254" priority="36" operator="equal">
      <formula>"'Module' non aquis"</formula>
    </cfRule>
  </conditionalFormatting>
  <conditionalFormatting sqref="L21:M21">
    <cfRule type="cellIs" dxfId="253" priority="33" operator="equal">
      <formula>"Ajourné(e)"</formula>
    </cfRule>
    <cfRule type="cellIs" dxfId="252" priority="34" operator="equal">
      <formula>"Admis(e)"</formula>
    </cfRule>
  </conditionalFormatting>
  <conditionalFormatting sqref="J4:J19 T4:T19">
    <cfRule type="cellIs" dxfId="251" priority="31" operator="equal">
      <formula>"'Unité' aquise"</formula>
    </cfRule>
    <cfRule type="cellIs" dxfId="250" priority="32" operator="equal">
      <formula>"'Unité' non aquise"</formula>
    </cfRule>
  </conditionalFormatting>
  <conditionalFormatting sqref="F20:J20">
    <cfRule type="cellIs" dxfId="249" priority="3" operator="equal">
      <formula>"'Semestre 01' non aquis"</formula>
    </cfRule>
    <cfRule type="cellIs" dxfId="248" priority="4" operator="equal">
      <formula>"'Semstre 01' aquis"</formula>
    </cfRule>
  </conditionalFormatting>
  <conditionalFormatting sqref="P20:T20">
    <cfRule type="cellIs" dxfId="247" priority="1" operator="equal">
      <formula>"'Semestre 02' non aquis"</formula>
    </cfRule>
    <cfRule type="cellIs" dxfId="246" priority="2" operator="equal">
      <formula>"'Semstre 02' aquis"</formula>
    </cfRule>
  </conditionalFormatting>
  <dataValidations count="3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  <dataValidation type="list" allowBlank="1" showInputMessage="1" showErrorMessage="1" sqref="B6:B7">
      <formula1>"Biotechnologie, Découverte des méthodes du travail universitaire, Environnement, Systèmes physiques simples"</formula1>
    </dataValidation>
    <dataValidation type="list" allowBlank="1" showInputMessage="1" showErrorMessage="1" sqref="L6:L7">
      <formula1>"Chimie à travers des applications basiques, Economie d’entreprise, Energies Renouvelables, Histoire des Sciences"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3" orientation="landscape" r:id="rId1"/>
  <ignoredErrors>
    <ignoredError sqref="J8:J14 J15:J19 T8:T1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66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67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52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61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90"/>
      <c r="C5" s="192"/>
      <c r="D5" s="192"/>
      <c r="E5" s="244"/>
      <c r="F5" s="191"/>
      <c r="G5" s="192"/>
      <c r="H5" s="192"/>
      <c r="I5" s="193"/>
      <c r="J5" s="156"/>
      <c r="K5" s="41"/>
      <c r="L5" s="243"/>
      <c r="M5" s="192"/>
      <c r="N5" s="192"/>
      <c r="O5" s="244"/>
      <c r="P5" s="191"/>
      <c r="Q5" s="192"/>
      <c r="R5" s="192"/>
      <c r="S5" s="193"/>
      <c r="T5" s="156"/>
    </row>
    <row r="6" spans="1:20" ht="24.95" customHeight="1" thickTop="1" thickBot="1">
      <c r="A6" s="173" t="s">
        <v>9</v>
      </c>
      <c r="B6" s="144" t="s">
        <v>207</v>
      </c>
      <c r="C6" s="22" t="s">
        <v>5</v>
      </c>
      <c r="D6" s="23">
        <v>50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44" t="s">
        <v>208</v>
      </c>
      <c r="M6" s="22" t="s">
        <v>5</v>
      </c>
      <c r="N6" s="23">
        <v>50</v>
      </c>
      <c r="O6" s="24"/>
      <c r="P6" s="139" t="str">
        <f t="shared" ref="P6" si="2">IF(O7="","",(O6*N6+O7*N7)/100)</f>
        <v/>
      </c>
      <c r="Q6" s="141">
        <f>IF(P6="",0,P6)</f>
        <v>0</v>
      </c>
      <c r="R6" s="141">
        <v>2</v>
      </c>
      <c r="S6" s="142" t="str">
        <f t="shared" ref="S6" si="3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47"/>
      <c r="C7" s="56" t="s">
        <v>2</v>
      </c>
      <c r="D7" s="57">
        <v>50</v>
      </c>
      <c r="E7" s="58"/>
      <c r="F7" s="172"/>
      <c r="G7" s="165"/>
      <c r="H7" s="165"/>
      <c r="I7" s="166"/>
      <c r="J7" s="123"/>
      <c r="K7" s="41"/>
      <c r="L7" s="147"/>
      <c r="M7" s="56" t="s">
        <v>2</v>
      </c>
      <c r="N7" s="57">
        <v>50</v>
      </c>
      <c r="O7" s="58"/>
      <c r="P7" s="172"/>
      <c r="Q7" s="165"/>
      <c r="R7" s="165"/>
      <c r="S7" s="166"/>
      <c r="T7" s="123"/>
    </row>
    <row r="8" spans="1:20" ht="24.95" customHeight="1" thickTop="1">
      <c r="A8" s="167" t="s">
        <v>10</v>
      </c>
      <c r="B8" s="190" t="s">
        <v>65</v>
      </c>
      <c r="C8" s="53" t="s">
        <v>5</v>
      </c>
      <c r="D8" s="54">
        <v>33</v>
      </c>
      <c r="E8" s="55"/>
      <c r="F8" s="191" t="str">
        <f t="shared" ref="F8" si="4">IF(E9="","",(E8*D8+E9*D9)/100)</f>
        <v/>
      </c>
      <c r="G8" s="192">
        <f>IF(F8="",0,F8)</f>
        <v>0</v>
      </c>
      <c r="H8" s="192">
        <v>3</v>
      </c>
      <c r="I8" s="193" t="str">
        <f t="shared" ref="I8" si="5">IF(F8="","",IF(F8&gt;=10,"'Module' aquis","'Module' non aquis"))</f>
        <v/>
      </c>
      <c r="J8" s="156" t="str">
        <f>IF(F8="","",IF(F10="","",IF(F12="","",IF(F14="","",IF((G8*H8+G10*H10+G12*H12+G14*H14)/SUM(H8:H15)&gt;=10,"'Unité' aquise","'Unité' non aquise")))))</f>
        <v/>
      </c>
      <c r="K8" s="41"/>
      <c r="L8" s="243" t="s">
        <v>71</v>
      </c>
      <c r="M8" s="53" t="s">
        <v>5</v>
      </c>
      <c r="N8" s="54">
        <v>33</v>
      </c>
      <c r="O8" s="55"/>
      <c r="P8" s="191" t="str">
        <f t="shared" ref="P8" si="6">IF(O9="","",(O8*N8+O9*N9)/100)</f>
        <v/>
      </c>
      <c r="Q8" s="192">
        <f>IF(P8="",0,P8)</f>
        <v>0</v>
      </c>
      <c r="R8" s="192">
        <v>2</v>
      </c>
      <c r="S8" s="193" t="str">
        <f t="shared" ref="S8" si="7">IF(P8="","",IF(P8&gt;=10,"'Module' aquis","'Module' non aquis"))</f>
        <v/>
      </c>
      <c r="T8" s="156" t="str">
        <f>IF(P8="","",IF(P10="","",IF(P12="","",IF(P14="","",IF((Q8*R8+Q10*R10+Q12*R12+Q14*R14)/SUM(R8:R15)&gt;=10,"'Unité' aquise","'Unité' non aquise")))))</f>
        <v/>
      </c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133"/>
      <c r="M9" s="7" t="s">
        <v>2</v>
      </c>
      <c r="N9" s="8">
        <v>67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209</v>
      </c>
      <c r="C10" s="10" t="s">
        <v>5</v>
      </c>
      <c r="D10" s="11">
        <v>33</v>
      </c>
      <c r="E10" s="12"/>
      <c r="F10" s="109" t="str">
        <f t="shared" ref="F10" si="8">IF(E11="","",(E10*D10+E11*D11)/100)</f>
        <v/>
      </c>
      <c r="G10" s="102">
        <f>IF(F10="",0,F10)</f>
        <v>0</v>
      </c>
      <c r="H10" s="102">
        <v>3</v>
      </c>
      <c r="I10" s="112" t="str">
        <f t="shared" ref="I10" si="9">IF(F10="","",IF(F10&gt;=10,"'Module' aquis","'Module' non aquis"))</f>
        <v/>
      </c>
      <c r="J10" s="156"/>
      <c r="K10" s="41"/>
      <c r="L10" s="146" t="s">
        <v>210</v>
      </c>
      <c r="M10" s="10" t="s">
        <v>5</v>
      </c>
      <c r="N10" s="11">
        <v>33</v>
      </c>
      <c r="O10" s="12"/>
      <c r="P10" s="109" t="str">
        <f t="shared" ref="P10" si="10">IF(O11="","",(O10*N10+O11*N11)/100)</f>
        <v/>
      </c>
      <c r="Q10" s="102">
        <f>IF(P10="",0,P10)</f>
        <v>0</v>
      </c>
      <c r="R10" s="102">
        <v>3</v>
      </c>
      <c r="S10" s="112" t="str">
        <f t="shared" ref="S10" si="11">IF(P10="","",IF(P10&gt;=10,"'Module' aquis","'Module' non aquis"))</f>
        <v/>
      </c>
      <c r="T10" s="156"/>
    </row>
    <row r="11" spans="1:20" ht="24.95" customHeight="1" thickBot="1">
      <c r="A11" s="168"/>
      <c r="B11" s="138"/>
      <c r="C11" s="13" t="s">
        <v>2</v>
      </c>
      <c r="D11" s="14">
        <v>67</v>
      </c>
      <c r="E11" s="15"/>
      <c r="F11" s="140"/>
      <c r="G11" s="103"/>
      <c r="H11" s="103"/>
      <c r="I11" s="143"/>
      <c r="J11" s="156"/>
      <c r="K11" s="41"/>
      <c r="L11" s="145"/>
      <c r="M11" s="13" t="s">
        <v>2</v>
      </c>
      <c r="N11" s="14">
        <v>67</v>
      </c>
      <c r="O11" s="15"/>
      <c r="P11" s="140"/>
      <c r="Q11" s="103"/>
      <c r="R11" s="103"/>
      <c r="S11" s="143"/>
      <c r="T11" s="156"/>
    </row>
    <row r="12" spans="1:20" ht="24.95" customHeight="1" thickTop="1">
      <c r="A12" s="168"/>
      <c r="B12" s="124" t="s">
        <v>68</v>
      </c>
      <c r="C12" s="16" t="s">
        <v>5</v>
      </c>
      <c r="D12" s="17">
        <v>33</v>
      </c>
      <c r="E12" s="55"/>
      <c r="F12" s="126" t="str">
        <f t="shared" ref="F12" si="12">IF(E13="","",(E12*D12+E13*D13)/100)</f>
        <v/>
      </c>
      <c r="G12" s="128">
        <f>IF(F12="",0,F12)</f>
        <v>0</v>
      </c>
      <c r="H12" s="128">
        <v>2</v>
      </c>
      <c r="I12" s="130" t="str">
        <f t="shared" ref="I12" si="13">IF(F12="","",IF(F12&gt;=10,"'Module' aquis","'Module' non aquis"))</f>
        <v/>
      </c>
      <c r="J12" s="156"/>
      <c r="K12" s="41"/>
      <c r="L12" s="132" t="s">
        <v>72</v>
      </c>
      <c r="M12" s="16" t="s">
        <v>5</v>
      </c>
      <c r="N12" s="17">
        <v>33</v>
      </c>
      <c r="O12" s="55"/>
      <c r="P12" s="126" t="str">
        <f t="shared" ref="P12" si="14">IF(O13="","",(O12*N12+O13*N13)/100)</f>
        <v/>
      </c>
      <c r="Q12" s="128">
        <f>IF(P12="",0,P12)</f>
        <v>0</v>
      </c>
      <c r="R12" s="128">
        <v>2</v>
      </c>
      <c r="S12" s="130" t="str">
        <f t="shared" ref="S12" si="15">IF(P12="","",IF(P12&gt;=10,"'Module' aquis","'Module' non aquis"))</f>
        <v/>
      </c>
      <c r="T12" s="156"/>
    </row>
    <row r="13" spans="1:20" ht="24.95" customHeight="1" thickBot="1">
      <c r="A13" s="168"/>
      <c r="B13" s="125"/>
      <c r="C13" s="7" t="s">
        <v>2</v>
      </c>
      <c r="D13" s="8">
        <v>67</v>
      </c>
      <c r="E13" s="9"/>
      <c r="F13" s="127"/>
      <c r="G13" s="129"/>
      <c r="H13" s="129"/>
      <c r="I13" s="131"/>
      <c r="J13" s="156"/>
      <c r="K13" s="41"/>
      <c r="L13" s="133"/>
      <c r="M13" s="7" t="s">
        <v>2</v>
      </c>
      <c r="N13" s="8">
        <v>67</v>
      </c>
      <c r="O13" s="9"/>
      <c r="P13" s="127"/>
      <c r="Q13" s="129"/>
      <c r="R13" s="129"/>
      <c r="S13" s="131"/>
      <c r="T13" s="156"/>
    </row>
    <row r="14" spans="1:20" ht="24.95" customHeight="1" thickTop="1">
      <c r="A14" s="168"/>
      <c r="B14" s="236" t="s">
        <v>69</v>
      </c>
      <c r="C14" s="47" t="s">
        <v>5</v>
      </c>
      <c r="D14" s="48">
        <v>33</v>
      </c>
      <c r="E14" s="12"/>
      <c r="F14" s="109" t="str">
        <f t="shared" ref="F14" si="16">IF(E15="","",(E14*D14+E15*D15)/100)</f>
        <v/>
      </c>
      <c r="G14" s="102">
        <f>IF(F14="",0,F14)</f>
        <v>0</v>
      </c>
      <c r="H14" s="102">
        <v>2</v>
      </c>
      <c r="I14" s="211" t="str">
        <f t="shared" ref="I14" si="17">IF(F14="","",IF(F14&gt;=10,"'Module' aquis","'Module' non aquis"))</f>
        <v/>
      </c>
      <c r="J14" s="156"/>
      <c r="K14" s="41"/>
      <c r="L14" s="205" t="s">
        <v>77</v>
      </c>
      <c r="M14" s="47" t="s">
        <v>5</v>
      </c>
      <c r="N14" s="48">
        <v>33</v>
      </c>
      <c r="O14" s="12"/>
      <c r="P14" s="207" t="str">
        <f t="shared" ref="P14" si="18">IF(O15="","",(O14*N14+O15*N15)/100)</f>
        <v/>
      </c>
      <c r="Q14" s="209">
        <f>IF(P14="",0,P14)</f>
        <v>0</v>
      </c>
      <c r="R14" s="209">
        <v>3</v>
      </c>
      <c r="S14" s="211" t="str">
        <f t="shared" ref="S14" si="19">IF(P14="","",IF(P14&gt;=10,"'Module' aquis","'Module' non aquis"))</f>
        <v/>
      </c>
      <c r="T14" s="156"/>
    </row>
    <row r="15" spans="1:20" ht="24.95" customHeight="1" thickBot="1">
      <c r="A15" s="169"/>
      <c r="B15" s="242"/>
      <c r="C15" s="49" t="s">
        <v>2</v>
      </c>
      <c r="D15" s="50">
        <v>67</v>
      </c>
      <c r="E15" s="27"/>
      <c r="F15" s="140"/>
      <c r="G15" s="103"/>
      <c r="H15" s="103"/>
      <c r="I15" s="212"/>
      <c r="J15" s="157"/>
      <c r="K15" s="41"/>
      <c r="L15" s="206"/>
      <c r="M15" s="49" t="s">
        <v>2</v>
      </c>
      <c r="N15" s="50">
        <v>67</v>
      </c>
      <c r="O15" s="27"/>
      <c r="P15" s="208"/>
      <c r="Q15" s="210"/>
      <c r="R15" s="210"/>
      <c r="S15" s="212"/>
      <c r="T15" s="157"/>
    </row>
    <row r="16" spans="1:20" ht="24.95" customHeight="1" thickTop="1">
      <c r="A16" s="134" t="s">
        <v>11</v>
      </c>
      <c r="B16" s="164" t="s">
        <v>54</v>
      </c>
      <c r="C16" s="4" t="s">
        <v>5</v>
      </c>
      <c r="D16" s="5">
        <v>50</v>
      </c>
      <c r="E16" s="93"/>
      <c r="F16" s="159" t="str">
        <f t="shared" ref="F16" si="20">IF(E17="","",(E16*D16+E17*D17)/100)</f>
        <v/>
      </c>
      <c r="G16" s="160">
        <f>IF(F16="",0,F16)</f>
        <v>0</v>
      </c>
      <c r="H16" s="160">
        <v>2</v>
      </c>
      <c r="I16" s="161" t="str">
        <f t="shared" ref="I16" si="21">IF(F16="","",IF(F16&gt;=10,"'Module' aquis","'Module' non aquis"))</f>
        <v/>
      </c>
      <c r="J16" s="121" t="str">
        <f>IF(F16="","",IF((G16*H16+G18*H18+G20*H20)/SUM(H16:H21)&gt;=10,"'Unité' aquise","'Unité' non aquise"))</f>
        <v/>
      </c>
      <c r="K16" s="41"/>
      <c r="L16" s="158" t="s">
        <v>78</v>
      </c>
      <c r="M16" s="4" t="s">
        <v>5</v>
      </c>
      <c r="N16" s="5">
        <v>50</v>
      </c>
      <c r="O16" s="93"/>
      <c r="P16" s="159" t="str">
        <f t="shared" ref="P16" si="22">IF(O17="","",(O16*N16+O17*N17)/100)</f>
        <v/>
      </c>
      <c r="Q16" s="160">
        <f>IF(P16="",0,P16)</f>
        <v>0</v>
      </c>
      <c r="R16" s="160">
        <v>2</v>
      </c>
      <c r="S16" s="161" t="str">
        <f t="shared" ref="S16" si="23">IF(P16="","",IF(P16&gt;=10,"'Module' aquis","'Module' non aquis"))</f>
        <v/>
      </c>
      <c r="T16" s="121" t="str">
        <f>IF(P16="","",IF((Q16*R16+Q18*R18+Q20*R20)/SUM(R16:R21)&gt;=10,"'Unité' aquise","'Unité' non aquise"))</f>
        <v/>
      </c>
    </row>
    <row r="17" spans="1:20" ht="24.95" customHeight="1" thickBot="1">
      <c r="A17" s="135"/>
      <c r="B17" s="125"/>
      <c r="C17" s="7" t="s">
        <v>2</v>
      </c>
      <c r="D17" s="8">
        <v>50</v>
      </c>
      <c r="E17" s="9"/>
      <c r="F17" s="127"/>
      <c r="G17" s="129"/>
      <c r="H17" s="129"/>
      <c r="I17" s="131"/>
      <c r="J17" s="122"/>
      <c r="K17" s="41"/>
      <c r="L17" s="133"/>
      <c r="M17" s="7" t="s">
        <v>2</v>
      </c>
      <c r="N17" s="8">
        <v>50</v>
      </c>
      <c r="O17" s="9"/>
      <c r="P17" s="127"/>
      <c r="Q17" s="129"/>
      <c r="R17" s="129"/>
      <c r="S17" s="131"/>
      <c r="T17" s="122"/>
    </row>
    <row r="18" spans="1:20" ht="24.95" customHeight="1" thickTop="1">
      <c r="A18" s="135"/>
      <c r="B18" s="236" t="s">
        <v>70</v>
      </c>
      <c r="C18" s="47" t="s">
        <v>5</v>
      </c>
      <c r="D18" s="48">
        <v>50</v>
      </c>
      <c r="E18" s="12"/>
      <c r="F18" s="207" t="str">
        <f t="shared" ref="F18" si="24">IF(E19="","",(E18*D18+E19*D19)/100)</f>
        <v/>
      </c>
      <c r="G18" s="209">
        <f>IF(F18="",0,F18)</f>
        <v>0</v>
      </c>
      <c r="H18" s="209">
        <v>1</v>
      </c>
      <c r="I18" s="211" t="str">
        <f t="shared" ref="I18" si="25">IF(F18="","",IF(F18&gt;=10,"'Module' aquis","'Module' non aquis"))</f>
        <v/>
      </c>
      <c r="J18" s="122"/>
      <c r="K18" s="41"/>
      <c r="L18" s="205" t="s">
        <v>79</v>
      </c>
      <c r="M18" s="47" t="s">
        <v>5</v>
      </c>
      <c r="N18" s="48">
        <v>50</v>
      </c>
      <c r="O18" s="12"/>
      <c r="P18" s="207" t="str">
        <f t="shared" ref="P18" si="26">IF(O19="","",(O18*N18+O19*N19)/100)</f>
        <v/>
      </c>
      <c r="Q18" s="209">
        <f>IF(P18="",0,P18)</f>
        <v>0</v>
      </c>
      <c r="R18" s="209">
        <v>1</v>
      </c>
      <c r="S18" s="211" t="str">
        <f t="shared" ref="S18" si="27">IF(P18="","",IF(P18&gt;=10,"'Module' aquis","'Module' non aquis"))</f>
        <v/>
      </c>
      <c r="T18" s="122"/>
    </row>
    <row r="19" spans="1:20" ht="24.95" customHeight="1" thickBot="1">
      <c r="A19" s="135"/>
      <c r="B19" s="237"/>
      <c r="C19" s="51" t="s">
        <v>2</v>
      </c>
      <c r="D19" s="52">
        <v>50</v>
      </c>
      <c r="E19" s="15"/>
      <c r="F19" s="238"/>
      <c r="G19" s="239"/>
      <c r="H19" s="239"/>
      <c r="I19" s="240"/>
      <c r="J19" s="122"/>
      <c r="K19" s="41"/>
      <c r="L19" s="241"/>
      <c r="M19" s="51" t="s">
        <v>2</v>
      </c>
      <c r="N19" s="52">
        <v>50</v>
      </c>
      <c r="O19" s="15"/>
      <c r="P19" s="238"/>
      <c r="Q19" s="239"/>
      <c r="R19" s="239"/>
      <c r="S19" s="240"/>
      <c r="T19" s="122"/>
    </row>
    <row r="20" spans="1:20" ht="24.95" customHeight="1" thickTop="1">
      <c r="A20" s="135"/>
      <c r="B20" s="124" t="s">
        <v>211</v>
      </c>
      <c r="C20" s="16" t="s">
        <v>5</v>
      </c>
      <c r="D20" s="17">
        <v>50</v>
      </c>
      <c r="E20" s="55"/>
      <c r="F20" s="126" t="str">
        <f t="shared" ref="F20" si="28">IF(E21="","",(E20*D20+E21*D21)/100)</f>
        <v/>
      </c>
      <c r="G20" s="128">
        <f>IF(F20="",0,F20)</f>
        <v>0</v>
      </c>
      <c r="H20" s="128">
        <v>1</v>
      </c>
      <c r="I20" s="130" t="str">
        <f t="shared" ref="I20" si="29">IF(F20="","",IF(F20&gt;=10,"'Module' aquis","'Module' non aquis"))</f>
        <v/>
      </c>
      <c r="J20" s="122"/>
      <c r="K20" s="41"/>
      <c r="L20" s="132" t="s">
        <v>80</v>
      </c>
      <c r="M20" s="16" t="s">
        <v>5</v>
      </c>
      <c r="N20" s="17">
        <v>50</v>
      </c>
      <c r="O20" s="55"/>
      <c r="P20" s="126" t="str">
        <f t="shared" ref="P20" si="30">IF(O21="","",(O20*N20+O21*N21)/100)</f>
        <v/>
      </c>
      <c r="Q20" s="128">
        <f>IF(P20="",0,P20)</f>
        <v>0</v>
      </c>
      <c r="R20" s="128">
        <v>1</v>
      </c>
      <c r="S20" s="130" t="str">
        <f t="shared" ref="S20" si="31">IF(P20="","",IF(P20&gt;=10,"'Module' aquis","'Module' non aquis"))</f>
        <v/>
      </c>
      <c r="T20" s="122"/>
    </row>
    <row r="21" spans="1:20" ht="24.95" customHeight="1" thickBot="1">
      <c r="A21" s="136"/>
      <c r="B21" s="190"/>
      <c r="C21" s="45" t="s">
        <v>2</v>
      </c>
      <c r="D21" s="46">
        <v>50</v>
      </c>
      <c r="E21" s="67"/>
      <c r="F21" s="191"/>
      <c r="G21" s="192"/>
      <c r="H21" s="192"/>
      <c r="I21" s="193"/>
      <c r="J21" s="123"/>
      <c r="K21" s="41"/>
      <c r="L21" s="154"/>
      <c r="M21" s="45" t="s">
        <v>2</v>
      </c>
      <c r="N21" s="46">
        <v>50</v>
      </c>
      <c r="O21" s="67"/>
      <c r="P21" s="191"/>
      <c r="Q21" s="192"/>
      <c r="R21" s="192"/>
      <c r="S21" s="193"/>
      <c r="T21" s="123"/>
    </row>
    <row r="22" spans="1:20" ht="24.95" customHeight="1" thickTop="1" thickBot="1">
      <c r="A22" s="40"/>
      <c r="B22" s="114" t="s">
        <v>15</v>
      </c>
      <c r="C22" s="115"/>
      <c r="D22" s="235" t="str">
        <f>IFERROR(SUM(F4:F21)*(G4*H4+G6*H6+G8*H8+G10*H10+G12*H12+G14*H14+G16*H16+G18*H18+G20*H20)/(SUM(F4:F21)*SUM(H4:H21)),"")</f>
        <v/>
      </c>
      <c r="E22" s="235"/>
      <c r="F22" s="117" t="str">
        <f>IF(D22="","",IF(D22&gt;=10,"'Semstre 01' aquis","'Semestre 01' non aquis"))</f>
        <v/>
      </c>
      <c r="G22" s="118"/>
      <c r="H22" s="118"/>
      <c r="I22" s="118"/>
      <c r="J22" s="118"/>
      <c r="K22" s="43"/>
      <c r="L22" s="119" t="s">
        <v>16</v>
      </c>
      <c r="M22" s="115"/>
      <c r="N22" s="235" t="str">
        <f>IFERROR(SUM(P4:P21)*(Q4*R4+Q6*R6+Q8*R8+Q10*R10+Q12*R12+Q14*R14+Q16*R16+Q18*R18+Q20*R20)/(SUM(P4:P21)*SUM(R4:R21)),"")</f>
        <v/>
      </c>
      <c r="O22" s="235"/>
      <c r="P22" s="117" t="str">
        <f>IF(N22="","",IF(N22&gt;=10,"'Semstre 02' aquis","'Semestre 02' non aquis"))</f>
        <v/>
      </c>
      <c r="Q22" s="118"/>
      <c r="R22" s="118"/>
      <c r="S22" s="118"/>
      <c r="T22" s="120"/>
    </row>
    <row r="23" spans="1:20" ht="24.95" customHeight="1" thickTop="1" thickBot="1">
      <c r="D23" s="104" t="s">
        <v>6</v>
      </c>
      <c r="E23" s="105"/>
      <c r="F23" s="105"/>
      <c r="G23" s="105"/>
      <c r="H23" s="105"/>
      <c r="I23" s="106"/>
      <c r="J23" s="94" t="str">
        <f>IFERROR((D22+N22)/2,"")</f>
        <v/>
      </c>
      <c r="K23" s="42"/>
      <c r="L23" s="107" t="str">
        <f>IF(J23="","",IF(J23&gt;=10,"Admis(e)","Ajourné(e)"))</f>
        <v/>
      </c>
      <c r="M23" s="108"/>
    </row>
    <row r="24" spans="1:20" ht="16.5" thickTop="1"/>
  </sheetData>
  <sheetProtection password="96B2" sheet="1" objects="1" scenarios="1" sort="0"/>
  <mergeCells count="124"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M4:M5"/>
    <mergeCell ref="A4:A5"/>
    <mergeCell ref="B4:B5"/>
    <mergeCell ref="Q6:Q7"/>
    <mergeCell ref="R6:R7"/>
    <mergeCell ref="S6:S7"/>
    <mergeCell ref="T6:T7"/>
    <mergeCell ref="A8:A15"/>
    <mergeCell ref="B8:B9"/>
    <mergeCell ref="F8:F9"/>
    <mergeCell ref="G8:G9"/>
    <mergeCell ref="H8:H9"/>
    <mergeCell ref="I8:I9"/>
    <mergeCell ref="T8:T15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5"/>
    <mergeCell ref="L8:L9"/>
    <mergeCell ref="P8:P9"/>
    <mergeCell ref="Q8:Q9"/>
    <mergeCell ref="R8:R9"/>
    <mergeCell ref="S8:S9"/>
    <mergeCell ref="S10:S11"/>
    <mergeCell ref="P12:P13"/>
    <mergeCell ref="Q12:Q13"/>
    <mergeCell ref="R12:R13"/>
    <mergeCell ref="S12:S13"/>
    <mergeCell ref="S14:S15"/>
    <mergeCell ref="A16:A21"/>
    <mergeCell ref="B16:B17"/>
    <mergeCell ref="F16:F17"/>
    <mergeCell ref="G16:G17"/>
    <mergeCell ref="H16:H17"/>
    <mergeCell ref="I16:I17"/>
    <mergeCell ref="J16:J21"/>
    <mergeCell ref="L16:L17"/>
    <mergeCell ref="P16:P17"/>
    <mergeCell ref="Q16:Q17"/>
    <mergeCell ref="R16:R17"/>
    <mergeCell ref="S16:S17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F20:F21"/>
    <mergeCell ref="G20:G21"/>
    <mergeCell ref="H20:H21"/>
    <mergeCell ref="I20:I21"/>
    <mergeCell ref="L20:L21"/>
    <mergeCell ref="B12:B13"/>
    <mergeCell ref="F12:F13"/>
    <mergeCell ref="G12:G13"/>
    <mergeCell ref="H12:H13"/>
    <mergeCell ref="I12:I13"/>
    <mergeCell ref="L12:L13"/>
    <mergeCell ref="D23:I23"/>
    <mergeCell ref="L23:M23"/>
    <mergeCell ref="P20:P21"/>
    <mergeCell ref="Q20:Q21"/>
    <mergeCell ref="R20:R21"/>
    <mergeCell ref="S20:S21"/>
    <mergeCell ref="B22:C22"/>
    <mergeCell ref="D22:E22"/>
    <mergeCell ref="F22:J22"/>
    <mergeCell ref="L22:M22"/>
    <mergeCell ref="N22:O22"/>
    <mergeCell ref="P22:T22"/>
    <mergeCell ref="T16:T21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S18:S19"/>
    <mergeCell ref="B20:B21"/>
  </mergeCells>
  <conditionalFormatting sqref="S4:S21 I4:I21">
    <cfRule type="cellIs" dxfId="245" priority="9" operator="equal">
      <formula>"'Module' aquis"</formula>
    </cfRule>
    <cfRule type="cellIs" dxfId="244" priority="10" operator="equal">
      <formula>"'Module' non aquis"</formula>
    </cfRule>
  </conditionalFormatting>
  <conditionalFormatting sqref="L23:M23">
    <cfRule type="cellIs" dxfId="243" priority="7" operator="equal">
      <formula>"Ajourné(e)"</formula>
    </cfRule>
    <cfRule type="cellIs" dxfId="242" priority="8" operator="equal">
      <formula>"Admis(e)"</formula>
    </cfRule>
  </conditionalFormatting>
  <conditionalFormatting sqref="J4:J8 J16:J21 T4:T21">
    <cfRule type="cellIs" dxfId="241" priority="5" operator="equal">
      <formula>"'Unité' aquise"</formula>
    </cfRule>
    <cfRule type="cellIs" dxfId="240" priority="6" operator="equal">
      <formula>"'Unité' non aquise"</formula>
    </cfRule>
  </conditionalFormatting>
  <conditionalFormatting sqref="F22:J22">
    <cfRule type="cellIs" dxfId="239" priority="3" operator="equal">
      <formula>"'Semestre 01' non aquis"</formula>
    </cfRule>
    <cfRule type="cellIs" dxfId="238" priority="4" operator="equal">
      <formula>"'Semstre 01' aquis"</formula>
    </cfRule>
  </conditionalFormatting>
  <conditionalFormatting sqref="P22:T22">
    <cfRule type="cellIs" dxfId="237" priority="1" operator="equal">
      <formula>"'Semestre 02' non aquis"</formula>
    </cfRule>
    <cfRule type="cellIs" dxfId="236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view="pageBreakPreview" zoomScaleSheetLayoutView="100"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5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425781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5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710937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66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67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52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61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90"/>
      <c r="C5" s="192"/>
      <c r="D5" s="192"/>
      <c r="E5" s="244"/>
      <c r="F5" s="191"/>
      <c r="G5" s="192"/>
      <c r="H5" s="192"/>
      <c r="I5" s="193"/>
      <c r="J5" s="156"/>
      <c r="K5" s="41"/>
      <c r="L5" s="243"/>
      <c r="M5" s="192"/>
      <c r="N5" s="192"/>
      <c r="O5" s="244"/>
      <c r="P5" s="191"/>
      <c r="Q5" s="192"/>
      <c r="R5" s="192"/>
      <c r="S5" s="193"/>
      <c r="T5" s="156"/>
    </row>
    <row r="6" spans="1:20" ht="24.95" customHeight="1" thickTop="1" thickBot="1">
      <c r="A6" s="173" t="s">
        <v>9</v>
      </c>
      <c r="B6" s="233" t="s">
        <v>53</v>
      </c>
      <c r="C6" s="22" t="s">
        <v>5</v>
      </c>
      <c r="D6" s="23">
        <v>33</v>
      </c>
      <c r="E6" s="24"/>
      <c r="F6" s="139" t="str">
        <f t="shared" ref="F6" si="0">IF(E7="","",(E6*D6+E7*D7)/100)</f>
        <v/>
      </c>
      <c r="G6" s="141">
        <f>IF(F6="",0,F6)</f>
        <v>0</v>
      </c>
      <c r="H6" s="141">
        <v>2</v>
      </c>
      <c r="I6" s="142" t="str">
        <f t="shared" ref="I6" si="1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33" t="s">
        <v>244</v>
      </c>
      <c r="M6" s="22" t="s">
        <v>5</v>
      </c>
      <c r="N6" s="23">
        <v>33</v>
      </c>
      <c r="O6" s="24"/>
      <c r="P6" s="139" t="str">
        <f t="shared" ref="P6" si="2">IF(O7="","",(O6*N6+O7*N7)/100)</f>
        <v/>
      </c>
      <c r="Q6" s="141">
        <f>IF(P6="",0,P6)</f>
        <v>0</v>
      </c>
      <c r="R6" s="141">
        <v>2</v>
      </c>
      <c r="S6" s="142" t="str">
        <f t="shared" ref="S6" si="3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234"/>
      <c r="C7" s="56" t="s">
        <v>2</v>
      </c>
      <c r="D7" s="57">
        <v>67</v>
      </c>
      <c r="E7" s="58"/>
      <c r="F7" s="172"/>
      <c r="G7" s="165"/>
      <c r="H7" s="165"/>
      <c r="I7" s="166"/>
      <c r="J7" s="123"/>
      <c r="K7" s="41"/>
      <c r="L7" s="234"/>
      <c r="M7" s="56" t="s">
        <v>2</v>
      </c>
      <c r="N7" s="57">
        <v>67</v>
      </c>
      <c r="O7" s="58"/>
      <c r="P7" s="172"/>
      <c r="Q7" s="165"/>
      <c r="R7" s="165"/>
      <c r="S7" s="166"/>
      <c r="T7" s="123"/>
    </row>
    <row r="8" spans="1:20" ht="24.95" customHeight="1" thickTop="1">
      <c r="A8" s="167" t="s">
        <v>10</v>
      </c>
      <c r="B8" s="190" t="s">
        <v>57</v>
      </c>
      <c r="C8" s="53" t="s">
        <v>5</v>
      </c>
      <c r="D8" s="54">
        <v>33</v>
      </c>
      <c r="E8" s="55"/>
      <c r="F8" s="191" t="str">
        <f t="shared" ref="F8" si="4">IF(E9="","",(E8*D8+E9*D9)/100)</f>
        <v/>
      </c>
      <c r="G8" s="192">
        <f>IF(F8="",0,F8)</f>
        <v>0</v>
      </c>
      <c r="H8" s="192">
        <v>3</v>
      </c>
      <c r="I8" s="193" t="str">
        <f t="shared" ref="I8" si="5">IF(F8="","",IF(F8&gt;=10,"'Module' aquis","'Module' non aquis"))</f>
        <v/>
      </c>
      <c r="J8" s="156" t="str">
        <f>IF(F8="","",IF(F10="","",IF(F12="","",IF(F14="","",IF((G8*H8+G10*H10+G12*H12+G14*H14)/SUM(H8:H15)&gt;=10,"'Unité' aquise","'Unité' non aquise")))))</f>
        <v/>
      </c>
      <c r="K8" s="41"/>
      <c r="L8" s="243" t="s">
        <v>62</v>
      </c>
      <c r="M8" s="53" t="s">
        <v>5</v>
      </c>
      <c r="N8" s="54">
        <v>33</v>
      </c>
      <c r="O8" s="55"/>
      <c r="P8" s="191" t="str">
        <f t="shared" ref="P8" si="6">IF(O9="","",(O8*N8+O9*N9)/100)</f>
        <v/>
      </c>
      <c r="Q8" s="192">
        <f>IF(P8="",0,P8)</f>
        <v>0</v>
      </c>
      <c r="R8" s="192">
        <v>2</v>
      </c>
      <c r="S8" s="193" t="str">
        <f t="shared" ref="S8" si="7">IF(P8="","",IF(P8&gt;=10,"'Module' aquis","'Module' non aquis"))</f>
        <v/>
      </c>
      <c r="T8" s="156" t="str">
        <f>IF(P8="","",IF(P10="","",IF(P12="","",IF(P14="","",IF((Q8*R8+Q10*R10+Q12*R12+Q14*R14)/SUM(R8:R15)&gt;=10,"'Unité' aquise","'Unité' non aquise")))))</f>
        <v/>
      </c>
    </row>
    <row r="9" spans="1:20" ht="24.95" customHeight="1" thickBot="1">
      <c r="A9" s="168"/>
      <c r="B9" s="125"/>
      <c r="C9" s="7" t="s">
        <v>2</v>
      </c>
      <c r="D9" s="8">
        <v>67</v>
      </c>
      <c r="E9" s="9"/>
      <c r="F9" s="127"/>
      <c r="G9" s="129"/>
      <c r="H9" s="129"/>
      <c r="I9" s="131"/>
      <c r="J9" s="156"/>
      <c r="K9" s="41"/>
      <c r="L9" s="133"/>
      <c r="M9" s="7" t="s">
        <v>2</v>
      </c>
      <c r="N9" s="8">
        <v>67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58</v>
      </c>
      <c r="C10" s="10" t="s">
        <v>5</v>
      </c>
      <c r="D10" s="11">
        <v>33</v>
      </c>
      <c r="E10" s="12"/>
      <c r="F10" s="109" t="str">
        <f t="shared" ref="F10" si="8">IF(E11="","",(E10*D10+E11*D11)/100)</f>
        <v/>
      </c>
      <c r="G10" s="102">
        <f>IF(F10="",0,F10)</f>
        <v>0</v>
      </c>
      <c r="H10" s="102">
        <v>2</v>
      </c>
      <c r="I10" s="112" t="str">
        <f t="shared" ref="I10" si="9">IF(F10="","",IF(F10&gt;=10,"'Module' aquis","'Module' non aquis"))</f>
        <v/>
      </c>
      <c r="J10" s="156"/>
      <c r="K10" s="41"/>
      <c r="L10" s="146" t="s">
        <v>73</v>
      </c>
      <c r="M10" s="10" t="s">
        <v>5</v>
      </c>
      <c r="N10" s="11">
        <v>33</v>
      </c>
      <c r="O10" s="12"/>
      <c r="P10" s="109" t="str">
        <f t="shared" ref="P10" si="10">IF(O11="","",(O10*N10+O11*N11)/100)</f>
        <v/>
      </c>
      <c r="Q10" s="102">
        <f>IF(P10="",0,P10)</f>
        <v>0</v>
      </c>
      <c r="R10" s="102">
        <v>2</v>
      </c>
      <c r="S10" s="112" t="str">
        <f t="shared" ref="S10" si="11">IF(P10="","",IF(P10&gt;=10,"'Module' aquis","'Module' non aquis"))</f>
        <v/>
      </c>
      <c r="T10" s="156"/>
    </row>
    <row r="11" spans="1:20" ht="24.95" customHeight="1" thickBot="1">
      <c r="A11" s="168"/>
      <c r="B11" s="138"/>
      <c r="C11" s="13" t="s">
        <v>2</v>
      </c>
      <c r="D11" s="14">
        <v>67</v>
      </c>
      <c r="E11" s="15"/>
      <c r="F11" s="140"/>
      <c r="G11" s="103"/>
      <c r="H11" s="103"/>
      <c r="I11" s="143"/>
      <c r="J11" s="156"/>
      <c r="K11" s="41"/>
      <c r="L11" s="145"/>
      <c r="M11" s="13" t="s">
        <v>2</v>
      </c>
      <c r="N11" s="14">
        <v>67</v>
      </c>
      <c r="O11" s="15"/>
      <c r="P11" s="140"/>
      <c r="Q11" s="103"/>
      <c r="R11" s="103"/>
      <c r="S11" s="143"/>
      <c r="T11" s="156"/>
    </row>
    <row r="12" spans="1:20" ht="24.95" customHeight="1" thickTop="1">
      <c r="A12" s="168"/>
      <c r="B12" s="124" t="s">
        <v>59</v>
      </c>
      <c r="C12" s="16" t="s">
        <v>5</v>
      </c>
      <c r="D12" s="17">
        <v>33</v>
      </c>
      <c r="E12" s="18"/>
      <c r="F12" s="126" t="str">
        <f t="shared" ref="F12" si="12">IF(E13="","",(E12*D12+E13*D13)/100)</f>
        <v/>
      </c>
      <c r="G12" s="128">
        <f>IF(F12="",0,F12)</f>
        <v>0</v>
      </c>
      <c r="H12" s="128">
        <v>3</v>
      </c>
      <c r="I12" s="130" t="str">
        <f t="shared" ref="I12" si="13">IF(F12="","",IF(F12&gt;=10,"'Module' aquis","'Module' non aquis"))</f>
        <v/>
      </c>
      <c r="J12" s="156"/>
      <c r="K12" s="41"/>
      <c r="L12" s="132" t="s">
        <v>74</v>
      </c>
      <c r="M12" s="16" t="s">
        <v>5</v>
      </c>
      <c r="N12" s="17">
        <v>33</v>
      </c>
      <c r="O12" s="18"/>
      <c r="P12" s="126" t="str">
        <f t="shared" ref="P12" si="14">IF(O13="","",(O12*N12+O13*N13)/100)</f>
        <v/>
      </c>
      <c r="Q12" s="128">
        <f>IF(P12="",0,P12)</f>
        <v>0</v>
      </c>
      <c r="R12" s="128">
        <v>2</v>
      </c>
      <c r="S12" s="130" t="str">
        <f t="shared" ref="S12" si="15">IF(P12="","",IF(P12&gt;=10,"'Module' aquis","'Module' non aquis"))</f>
        <v/>
      </c>
      <c r="T12" s="156"/>
    </row>
    <row r="13" spans="1:20" ht="24.95" customHeight="1" thickBot="1">
      <c r="A13" s="168"/>
      <c r="B13" s="125"/>
      <c r="C13" s="7" t="s">
        <v>2</v>
      </c>
      <c r="D13" s="8">
        <v>67</v>
      </c>
      <c r="E13" s="9"/>
      <c r="F13" s="127"/>
      <c r="G13" s="129"/>
      <c r="H13" s="129"/>
      <c r="I13" s="131"/>
      <c r="J13" s="156"/>
      <c r="K13" s="41"/>
      <c r="L13" s="133"/>
      <c r="M13" s="7" t="s">
        <v>2</v>
      </c>
      <c r="N13" s="8">
        <v>67</v>
      </c>
      <c r="O13" s="9"/>
      <c r="P13" s="127"/>
      <c r="Q13" s="129"/>
      <c r="R13" s="129"/>
      <c r="S13" s="131"/>
      <c r="T13" s="156"/>
    </row>
    <row r="14" spans="1:20" ht="24.95" customHeight="1" thickTop="1">
      <c r="A14" s="168"/>
      <c r="B14" s="236" t="s">
        <v>60</v>
      </c>
      <c r="C14" s="47" t="s">
        <v>5</v>
      </c>
      <c r="D14" s="48">
        <v>33</v>
      </c>
      <c r="E14" s="12"/>
      <c r="F14" s="207" t="str">
        <f t="shared" ref="F14" si="16">IF(E15="","",(E14*D14+E15*D15)/100)</f>
        <v/>
      </c>
      <c r="G14" s="209">
        <f>IF(F14="",0,F14)</f>
        <v>0</v>
      </c>
      <c r="H14" s="209">
        <v>2</v>
      </c>
      <c r="I14" s="211" t="str">
        <f t="shared" ref="I14" si="17">IF(F14="","",IF(F14&gt;=10,"'Module' aquis","'Module' non aquis"))</f>
        <v/>
      </c>
      <c r="J14" s="156"/>
      <c r="K14" s="41"/>
      <c r="L14" s="205" t="s">
        <v>63</v>
      </c>
      <c r="M14" s="47" t="s">
        <v>5</v>
      </c>
      <c r="N14" s="48">
        <v>33</v>
      </c>
      <c r="O14" s="12"/>
      <c r="P14" s="207" t="str">
        <f t="shared" ref="P14" si="18">IF(O15="","",(O14*N14+O15*N15)/100)</f>
        <v/>
      </c>
      <c r="Q14" s="209">
        <f>IF(P14="",0,P14)</f>
        <v>0</v>
      </c>
      <c r="R14" s="209">
        <v>3</v>
      </c>
      <c r="S14" s="211" t="str">
        <f t="shared" ref="S14" si="19">IF(P14="","",IF(P14&gt;=10,"'Module' aquis","'Module' non aquis"))</f>
        <v/>
      </c>
      <c r="T14" s="156"/>
    </row>
    <row r="15" spans="1:20" ht="24.95" customHeight="1" thickBot="1">
      <c r="A15" s="169"/>
      <c r="B15" s="242"/>
      <c r="C15" s="49" t="s">
        <v>2</v>
      </c>
      <c r="D15" s="50">
        <v>67</v>
      </c>
      <c r="E15" s="58"/>
      <c r="F15" s="208"/>
      <c r="G15" s="210"/>
      <c r="H15" s="210"/>
      <c r="I15" s="212"/>
      <c r="J15" s="157"/>
      <c r="K15" s="41"/>
      <c r="L15" s="206"/>
      <c r="M15" s="49" t="s">
        <v>2</v>
      </c>
      <c r="N15" s="50">
        <v>67</v>
      </c>
      <c r="O15" s="58"/>
      <c r="P15" s="208"/>
      <c r="Q15" s="210"/>
      <c r="R15" s="210"/>
      <c r="S15" s="212"/>
      <c r="T15" s="157"/>
    </row>
    <row r="16" spans="1:20" ht="24.95" customHeight="1" thickTop="1">
      <c r="A16" s="134" t="s">
        <v>11</v>
      </c>
      <c r="B16" s="164" t="s">
        <v>54</v>
      </c>
      <c r="C16" s="4" t="s">
        <v>5</v>
      </c>
      <c r="D16" s="5">
        <v>50</v>
      </c>
      <c r="E16" s="6"/>
      <c r="F16" s="159" t="str">
        <f t="shared" ref="F16" si="20">IF(E17="","",(E16*D16+E17*D17)/100)</f>
        <v/>
      </c>
      <c r="G16" s="160">
        <f>IF(F16="",0,F16)</f>
        <v>0</v>
      </c>
      <c r="H16" s="160">
        <v>2</v>
      </c>
      <c r="I16" s="161" t="str">
        <f t="shared" ref="I16" si="21">IF(F16="","",IF(F16&gt;=10,"'Module' aquis","'Module' non aquis"))</f>
        <v/>
      </c>
      <c r="J16" s="121" t="str">
        <f>IF(F16="","",IF((G16*H16+G18*H18+G20*H20)/SUM(H16:H21)&gt;=10,"'Unité' aquise","'Unité' non aquise"))</f>
        <v/>
      </c>
      <c r="K16" s="41"/>
      <c r="L16" s="158" t="s">
        <v>75</v>
      </c>
      <c r="M16" s="4" t="s">
        <v>5</v>
      </c>
      <c r="N16" s="5">
        <v>50</v>
      </c>
      <c r="O16" s="6"/>
      <c r="P16" s="159" t="str">
        <f t="shared" ref="P16" si="22">IF(O17="","",(O16*N16+O17*N17)/100)</f>
        <v/>
      </c>
      <c r="Q16" s="160">
        <f>IF(P16="",0,P16)</f>
        <v>0</v>
      </c>
      <c r="R16" s="160">
        <v>2</v>
      </c>
      <c r="S16" s="161" t="str">
        <f t="shared" ref="S16" si="23">IF(P16="","",IF(P16&gt;=10,"'Module' aquis","'Module' non aquis"))</f>
        <v/>
      </c>
      <c r="T16" s="121" t="str">
        <f>IF(P16="","",IF((Q16*R16+Q18*R18+Q20*R20)/SUM(R16:R21)&gt;=10,"'Unité' aquise","'Unité' non aquise"))</f>
        <v/>
      </c>
    </row>
    <row r="17" spans="1:20" ht="24.95" customHeight="1" thickBot="1">
      <c r="A17" s="135"/>
      <c r="B17" s="125"/>
      <c r="C17" s="7" t="s">
        <v>2</v>
      </c>
      <c r="D17" s="8">
        <v>50</v>
      </c>
      <c r="E17" s="9"/>
      <c r="F17" s="127"/>
      <c r="G17" s="129"/>
      <c r="H17" s="129"/>
      <c r="I17" s="131"/>
      <c r="J17" s="122"/>
      <c r="K17" s="41"/>
      <c r="L17" s="133"/>
      <c r="M17" s="7" t="s">
        <v>2</v>
      </c>
      <c r="N17" s="8">
        <v>50</v>
      </c>
      <c r="O17" s="9"/>
      <c r="P17" s="127"/>
      <c r="Q17" s="129"/>
      <c r="R17" s="129"/>
      <c r="S17" s="131"/>
      <c r="T17" s="122"/>
    </row>
    <row r="18" spans="1:20" ht="24.95" customHeight="1" thickTop="1">
      <c r="A18" s="135"/>
      <c r="B18" s="236" t="s">
        <v>56</v>
      </c>
      <c r="C18" s="47" t="s">
        <v>5</v>
      </c>
      <c r="D18" s="48">
        <v>50</v>
      </c>
      <c r="E18" s="12"/>
      <c r="F18" s="207" t="str">
        <f t="shared" ref="F18" si="24">IF(E19="","",(E18*D18+E19*D19)/100)</f>
        <v/>
      </c>
      <c r="G18" s="209">
        <f>IF(F18="",0,F18)</f>
        <v>0</v>
      </c>
      <c r="H18" s="209">
        <v>1</v>
      </c>
      <c r="I18" s="211" t="str">
        <f t="shared" ref="I18" si="25">IF(F18="","",IF(F18&gt;=10,"'Module' aquis","'Module' non aquis"))</f>
        <v/>
      </c>
      <c r="J18" s="122"/>
      <c r="K18" s="41"/>
      <c r="L18" s="205" t="s">
        <v>76</v>
      </c>
      <c r="M18" s="47" t="s">
        <v>5</v>
      </c>
      <c r="N18" s="48">
        <v>50</v>
      </c>
      <c r="O18" s="12"/>
      <c r="P18" s="207" t="str">
        <f t="shared" ref="P18" si="26">IF(O19="","",(O18*N18+O19*N19)/100)</f>
        <v/>
      </c>
      <c r="Q18" s="209">
        <f>IF(P18="",0,P18)</f>
        <v>0</v>
      </c>
      <c r="R18" s="209">
        <v>2</v>
      </c>
      <c r="S18" s="211" t="str">
        <f t="shared" ref="S18" si="27">IF(P18="","",IF(P18&gt;=10,"'Module' aquis","'Module' non aquis"))</f>
        <v/>
      </c>
      <c r="T18" s="122"/>
    </row>
    <row r="19" spans="1:20" ht="24.95" customHeight="1" thickBot="1">
      <c r="A19" s="135"/>
      <c r="B19" s="237"/>
      <c r="C19" s="51" t="s">
        <v>2</v>
      </c>
      <c r="D19" s="52">
        <v>50</v>
      </c>
      <c r="E19" s="15"/>
      <c r="F19" s="238"/>
      <c r="G19" s="239"/>
      <c r="H19" s="239"/>
      <c r="I19" s="240"/>
      <c r="J19" s="122"/>
      <c r="K19" s="41"/>
      <c r="L19" s="241"/>
      <c r="M19" s="51" t="s">
        <v>2</v>
      </c>
      <c r="N19" s="52">
        <v>50</v>
      </c>
      <c r="O19" s="15"/>
      <c r="P19" s="238"/>
      <c r="Q19" s="239"/>
      <c r="R19" s="239"/>
      <c r="S19" s="240"/>
      <c r="T19" s="122"/>
    </row>
    <row r="20" spans="1:20" ht="24.95" customHeight="1" thickTop="1">
      <c r="A20" s="135"/>
      <c r="B20" s="124" t="s">
        <v>55</v>
      </c>
      <c r="C20" s="16" t="s">
        <v>5</v>
      </c>
      <c r="D20" s="17">
        <v>50</v>
      </c>
      <c r="E20" s="18"/>
      <c r="F20" s="126" t="str">
        <f t="shared" ref="F20" si="28">IF(E21="","",(E20*D20+E21*D21)/100)</f>
        <v/>
      </c>
      <c r="G20" s="128">
        <f>IF(F20="",0,F20)</f>
        <v>0</v>
      </c>
      <c r="H20" s="128">
        <v>1</v>
      </c>
      <c r="I20" s="130" t="str">
        <f t="shared" ref="I20" si="29">IF(F20="","",IF(F20&gt;=10,"'Module' aquis","'Module' non aquis"))</f>
        <v/>
      </c>
      <c r="J20" s="122"/>
      <c r="K20" s="41"/>
      <c r="L20" s="132" t="s">
        <v>64</v>
      </c>
      <c r="M20" s="16" t="s">
        <v>5</v>
      </c>
      <c r="N20" s="17">
        <v>50</v>
      </c>
      <c r="O20" s="18"/>
      <c r="P20" s="126" t="str">
        <f t="shared" ref="P20" si="30">IF(O21="","",(O20*N20+O21*N21)/100)</f>
        <v/>
      </c>
      <c r="Q20" s="128">
        <f>IF(P20="",0,P20)</f>
        <v>0</v>
      </c>
      <c r="R20" s="128">
        <v>1</v>
      </c>
      <c r="S20" s="130" t="str">
        <f t="shared" ref="S20" si="31">IF(P20="","",IF(P20&gt;=10,"'Module' aquis","'Module' non aquis"))</f>
        <v/>
      </c>
      <c r="T20" s="122"/>
    </row>
    <row r="21" spans="1:20" ht="24.95" customHeight="1" thickBot="1">
      <c r="A21" s="136"/>
      <c r="B21" s="190"/>
      <c r="C21" s="45" t="s">
        <v>2</v>
      </c>
      <c r="D21" s="46">
        <v>50</v>
      </c>
      <c r="E21" s="67"/>
      <c r="F21" s="191"/>
      <c r="G21" s="192"/>
      <c r="H21" s="192"/>
      <c r="I21" s="193"/>
      <c r="J21" s="123"/>
      <c r="K21" s="41"/>
      <c r="L21" s="154"/>
      <c r="M21" s="45" t="s">
        <v>2</v>
      </c>
      <c r="N21" s="46">
        <v>50</v>
      </c>
      <c r="O21" s="67"/>
      <c r="P21" s="191"/>
      <c r="Q21" s="192"/>
      <c r="R21" s="192"/>
      <c r="S21" s="193"/>
      <c r="T21" s="123"/>
    </row>
    <row r="22" spans="1:20" ht="24.95" customHeight="1" thickTop="1" thickBot="1">
      <c r="A22" s="40"/>
      <c r="B22" s="114" t="s">
        <v>15</v>
      </c>
      <c r="C22" s="115"/>
      <c r="D22" s="235" t="str">
        <f>IFERROR(SUM(F4:F21)*(G4*H4+G6*H6+G8*H8+G10*H10+G12*H12+G14*H14+G16*H16+G18*H18+G20*H20)/(SUM(F4:F21)*SUM(H4:H21)),"")</f>
        <v/>
      </c>
      <c r="E22" s="235"/>
      <c r="F22" s="117" t="str">
        <f>IF(D22="","",IF(D22&gt;=10,"'Semstre 01' aquis","'Semestre 01' non aquis"))</f>
        <v/>
      </c>
      <c r="G22" s="118"/>
      <c r="H22" s="118"/>
      <c r="I22" s="118"/>
      <c r="J22" s="118"/>
      <c r="K22" s="43"/>
      <c r="L22" s="119" t="s">
        <v>16</v>
      </c>
      <c r="M22" s="115"/>
      <c r="N22" s="235" t="str">
        <f>IFERROR(SUM(P4:P21)*(Q4*R4+Q6*R6+Q8*R8+Q10*R10+Q12*R12+Q14*R14+Q16*R16+Q18*R18+Q20*R20)/(SUM(P4:P21)*SUM(R4:R21)),"")</f>
        <v/>
      </c>
      <c r="O22" s="235"/>
      <c r="P22" s="117" t="str">
        <f>IF(N22="","",IF(N22&gt;=10,"'Semstre 02' aquis","'Semestre 02' non aquis"))</f>
        <v/>
      </c>
      <c r="Q22" s="118"/>
      <c r="R22" s="118"/>
      <c r="S22" s="118"/>
      <c r="T22" s="120"/>
    </row>
    <row r="23" spans="1:20" ht="24.95" customHeight="1" thickTop="1" thickBot="1">
      <c r="D23" s="104" t="s">
        <v>6</v>
      </c>
      <c r="E23" s="105"/>
      <c r="F23" s="105"/>
      <c r="G23" s="105"/>
      <c r="H23" s="105"/>
      <c r="I23" s="106"/>
      <c r="J23" s="94" t="str">
        <f>IFERROR((D22+N22)/2,"")</f>
        <v/>
      </c>
      <c r="K23" s="42"/>
      <c r="L23" s="107" t="str">
        <f>IF(J23="","",IF(J23&gt;=10,"Admis(e)","Ajourné(e)"))</f>
        <v/>
      </c>
      <c r="M23" s="108"/>
    </row>
    <row r="24" spans="1:20" ht="16.5" thickTop="1"/>
  </sheetData>
  <sheetProtection password="96B2" sheet="1" objects="1" scenarios="1" sort="0"/>
  <mergeCells count="124">
    <mergeCell ref="S16:S17"/>
    <mergeCell ref="P10:P11"/>
    <mergeCell ref="Q10:Q11"/>
    <mergeCell ref="R10:R11"/>
    <mergeCell ref="S10:S11"/>
    <mergeCell ref="D23:I23"/>
    <mergeCell ref="L23:M23"/>
    <mergeCell ref="S20:S21"/>
    <mergeCell ref="S14:S15"/>
    <mergeCell ref="I14:I15"/>
    <mergeCell ref="L14:L15"/>
    <mergeCell ref="P20:P21"/>
    <mergeCell ref="Q20:Q21"/>
    <mergeCell ref="R20:R21"/>
    <mergeCell ref="R12:R13"/>
    <mergeCell ref="J8:J15"/>
    <mergeCell ref="L8:L9"/>
    <mergeCell ref="P8:P9"/>
    <mergeCell ref="Q8:Q9"/>
    <mergeCell ref="R8:R9"/>
    <mergeCell ref="L18:L19"/>
    <mergeCell ref="Q18:Q19"/>
    <mergeCell ref="R16:R17"/>
    <mergeCell ref="R18:R19"/>
    <mergeCell ref="B22:C22"/>
    <mergeCell ref="D22:E22"/>
    <mergeCell ref="F22:J22"/>
    <mergeCell ref="L22:M22"/>
    <mergeCell ref="N22:O22"/>
    <mergeCell ref="P22:T22"/>
    <mergeCell ref="A16:A21"/>
    <mergeCell ref="B16:B17"/>
    <mergeCell ref="F16:F17"/>
    <mergeCell ref="G16:G17"/>
    <mergeCell ref="H16:H17"/>
    <mergeCell ref="I16:I17"/>
    <mergeCell ref="J16:J21"/>
    <mergeCell ref="L16:L17"/>
    <mergeCell ref="P16:P17"/>
    <mergeCell ref="B20:B21"/>
    <mergeCell ref="F20:F21"/>
    <mergeCell ref="G20:G21"/>
    <mergeCell ref="H20:H21"/>
    <mergeCell ref="I20:I21"/>
    <mergeCell ref="L20:L21"/>
    <mergeCell ref="P18:P19"/>
    <mergeCell ref="T16:T21"/>
    <mergeCell ref="B18:B19"/>
    <mergeCell ref="S18:S19"/>
    <mergeCell ref="Q16:Q17"/>
    <mergeCell ref="A8:A15"/>
    <mergeCell ref="B8:B9"/>
    <mergeCell ref="F8:F9"/>
    <mergeCell ref="G8:G9"/>
    <mergeCell ref="H8:H9"/>
    <mergeCell ref="I8:I9"/>
    <mergeCell ref="B12:B13"/>
    <mergeCell ref="F12:F13"/>
    <mergeCell ref="G12:G13"/>
    <mergeCell ref="H12:H13"/>
    <mergeCell ref="I12:I13"/>
    <mergeCell ref="B10:B11"/>
    <mergeCell ref="F10:F11"/>
    <mergeCell ref="G10:G11"/>
    <mergeCell ref="H10:H11"/>
    <mergeCell ref="I10:I11"/>
    <mergeCell ref="L10:L11"/>
    <mergeCell ref="F18:F19"/>
    <mergeCell ref="G18:G19"/>
    <mergeCell ref="H18:H19"/>
    <mergeCell ref="I18:I19"/>
    <mergeCell ref="S12:S13"/>
    <mergeCell ref="P14:P15"/>
    <mergeCell ref="Q14:Q15"/>
    <mergeCell ref="R14:R15"/>
    <mergeCell ref="Q6:Q7"/>
    <mergeCell ref="R6:R7"/>
    <mergeCell ref="S6:S7"/>
    <mergeCell ref="L12:L13"/>
    <mergeCell ref="P12:P13"/>
    <mergeCell ref="Q12:Q13"/>
    <mergeCell ref="P6:P7"/>
    <mergeCell ref="T6:T7"/>
    <mergeCell ref="M4:M5"/>
    <mergeCell ref="A4:A5"/>
    <mergeCell ref="B4:B5"/>
    <mergeCell ref="C4:C5"/>
    <mergeCell ref="D4:D5"/>
    <mergeCell ref="J6:J7"/>
    <mergeCell ref="L6:L7"/>
    <mergeCell ref="S8:S9"/>
    <mergeCell ref="T8:T15"/>
    <mergeCell ref="B14:B15"/>
    <mergeCell ref="F14:F15"/>
    <mergeCell ref="G14:G15"/>
    <mergeCell ref="H14:H15"/>
    <mergeCell ref="A6:A7"/>
    <mergeCell ref="B6:B7"/>
    <mergeCell ref="F6:F7"/>
    <mergeCell ref="G6:G7"/>
    <mergeCell ref="H6:H7"/>
    <mergeCell ref="I6:I7"/>
    <mergeCell ref="N4:N5"/>
    <mergeCell ref="O4:O5"/>
    <mergeCell ref="P4:P5"/>
    <mergeCell ref="G4:G5"/>
    <mergeCell ref="H4:H5"/>
    <mergeCell ref="I4:I5"/>
    <mergeCell ref="J4:J5"/>
    <mergeCell ref="L4:L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Q4:Q5"/>
    <mergeCell ref="R4:R5"/>
    <mergeCell ref="S4:S5"/>
  </mergeCells>
  <conditionalFormatting sqref="S4:S21 I4:I21">
    <cfRule type="cellIs" dxfId="235" priority="9" operator="equal">
      <formula>"'Module' aquis"</formula>
    </cfRule>
    <cfRule type="cellIs" dxfId="234" priority="10" operator="equal">
      <formula>"'Module' non aquis"</formula>
    </cfRule>
  </conditionalFormatting>
  <conditionalFormatting sqref="L23:M23">
    <cfRule type="cellIs" dxfId="233" priority="7" operator="equal">
      <formula>"Ajourné(e)"</formula>
    </cfRule>
    <cfRule type="cellIs" dxfId="232" priority="8" operator="equal">
      <formula>"Admis(e)"</formula>
    </cfRule>
  </conditionalFormatting>
  <conditionalFormatting sqref="J4:J8 J16:J21 T4:T21">
    <cfRule type="cellIs" dxfId="231" priority="5" operator="equal">
      <formula>"'Unité' aquise"</formula>
    </cfRule>
    <cfRule type="cellIs" dxfId="230" priority="6" operator="equal">
      <formula>"'Unité' non aquise"</formula>
    </cfRule>
  </conditionalFormatting>
  <conditionalFormatting sqref="F22:J22">
    <cfRule type="cellIs" dxfId="229" priority="3" operator="equal">
      <formula>"'Semestre 01' non aquis"</formula>
    </cfRule>
    <cfRule type="cellIs" dxfId="228" priority="4" operator="equal">
      <formula>"'Semstre 01' aquis"</formula>
    </cfRule>
  </conditionalFormatting>
  <conditionalFormatting sqref="P22:T22">
    <cfRule type="cellIs" dxfId="227" priority="1" operator="equal">
      <formula>"'Semestre 02' non aquis"</formula>
    </cfRule>
    <cfRule type="cellIs" dxfId="226" priority="2" operator="equal">
      <formula>"'Semstre 02' aquis"</formula>
    </cfRule>
  </conditionalFormatting>
  <dataValidations count="3">
    <dataValidation type="list" allowBlank="1" showInputMessage="1" showErrorMessage="1" sqref="L6:L7">
      <formula1>"Notion d’astronomie et d’astrophysique, Physique atomique &amp; nucléaire, Spectroscopie, Techniques d’analyse physico-chimique"</formula1>
    </dataValidation>
    <dataValidation type="list" allowBlank="1" showInputMessage="1" showErrorMessage="1" sqref="B6:B7">
      <formula1>"Chimie minérale, Cristallographie physique, Histoire de la Physique, Probabilités &amp; statistiques "</formula1>
    </dataValidation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.31496062992125984" footer="0"/>
  <pageSetup paperSize="9" scale="73" orientation="landscape" r:id="rId1"/>
  <ignoredErrors>
    <ignoredError sqref="J16 J8 T8:T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85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86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89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93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0.5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90"/>
      <c r="C5" s="192"/>
      <c r="D5" s="192"/>
      <c r="E5" s="244"/>
      <c r="F5" s="191"/>
      <c r="G5" s="192"/>
      <c r="H5" s="192"/>
      <c r="I5" s="193"/>
      <c r="J5" s="156"/>
      <c r="K5" s="41"/>
      <c r="L5" s="243"/>
      <c r="M5" s="192"/>
      <c r="N5" s="192"/>
      <c r="O5" s="244"/>
      <c r="P5" s="191"/>
      <c r="Q5" s="192"/>
      <c r="R5" s="192"/>
      <c r="S5" s="193"/>
      <c r="T5" s="156"/>
    </row>
    <row r="6" spans="1:20" ht="24.95" customHeight="1" thickTop="1" thickBot="1">
      <c r="A6" s="173" t="s">
        <v>9</v>
      </c>
      <c r="B6" s="144" t="s">
        <v>88</v>
      </c>
      <c r="C6" s="254" t="s">
        <v>2</v>
      </c>
      <c r="D6" s="254">
        <v>100</v>
      </c>
      <c r="E6" s="231"/>
      <c r="F6" s="255" t="str">
        <f>IF(E6="","",(E6*D6)/100)</f>
        <v/>
      </c>
      <c r="G6" s="141">
        <f>IF(F6="",0,F6)</f>
        <v>0</v>
      </c>
      <c r="H6" s="141">
        <v>1</v>
      </c>
      <c r="I6" s="142" t="str">
        <f t="shared" ref="I6" si="0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44" t="s">
        <v>94</v>
      </c>
      <c r="M6" s="254" t="s">
        <v>2</v>
      </c>
      <c r="N6" s="254">
        <v>100</v>
      </c>
      <c r="O6" s="231"/>
      <c r="P6" s="255" t="str">
        <f>IF(O6="","",(O6*N6)/100)</f>
        <v/>
      </c>
      <c r="Q6" s="141">
        <f>IF(P6="",0,P6)</f>
        <v>0</v>
      </c>
      <c r="R6" s="141">
        <v>1</v>
      </c>
      <c r="S6" s="142" t="str">
        <f t="shared" ref="S6" si="1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47"/>
      <c r="C7" s="210"/>
      <c r="D7" s="210"/>
      <c r="E7" s="232"/>
      <c r="F7" s="208"/>
      <c r="G7" s="165"/>
      <c r="H7" s="165"/>
      <c r="I7" s="166"/>
      <c r="J7" s="123"/>
      <c r="K7" s="41"/>
      <c r="L7" s="147"/>
      <c r="M7" s="210"/>
      <c r="N7" s="210"/>
      <c r="O7" s="232"/>
      <c r="P7" s="208"/>
      <c r="Q7" s="165"/>
      <c r="R7" s="165"/>
      <c r="S7" s="166"/>
      <c r="T7" s="123"/>
    </row>
    <row r="8" spans="1:20" ht="24.95" customHeight="1" thickTop="1">
      <c r="A8" s="167" t="s">
        <v>10</v>
      </c>
      <c r="B8" s="190" t="s">
        <v>81</v>
      </c>
      <c r="C8" s="53" t="s">
        <v>5</v>
      </c>
      <c r="D8" s="5">
        <v>50</v>
      </c>
      <c r="E8" s="55"/>
      <c r="F8" s="191" t="str">
        <f t="shared" ref="F8" si="2">IF(E9="","",(E8*D8+E9*D9)/100)</f>
        <v/>
      </c>
      <c r="G8" s="192">
        <f>IF(F8="",0,F8)</f>
        <v>0</v>
      </c>
      <c r="H8" s="192">
        <v>1.5</v>
      </c>
      <c r="I8" s="193" t="str">
        <f t="shared" ref="I8" si="3">IF(F8="","",IF(F8&gt;=10,"'Module' aquis","'Module' non aquis"))</f>
        <v/>
      </c>
      <c r="J8" s="156" t="str">
        <f>IF(F8="","",IF(F10="","",IF(F12="","",IF(F14="","",IF((G8*H8+G10*H10+G12*H12+G14*H14)/SUM(H8:H15)&gt;=10,"'Unité' aquise","'Unité' non aquise")))))</f>
        <v/>
      </c>
      <c r="K8" s="41"/>
      <c r="L8" s="243" t="s">
        <v>90</v>
      </c>
      <c r="M8" s="53" t="s">
        <v>5</v>
      </c>
      <c r="N8" s="5">
        <v>50</v>
      </c>
      <c r="O8" s="55"/>
      <c r="P8" s="191" t="str">
        <f t="shared" ref="P8" si="4">IF(O9="","",(O8*N8+O9*N9)/100)</f>
        <v/>
      </c>
      <c r="Q8" s="192">
        <f>IF(P8="",0,P8)</f>
        <v>0</v>
      </c>
      <c r="R8" s="192">
        <v>3</v>
      </c>
      <c r="S8" s="193" t="str">
        <f t="shared" ref="S8" si="5">IF(P8="","",IF(P8&gt;=10,"'Module' aquis","'Module' non aquis"))</f>
        <v/>
      </c>
      <c r="T8" s="156" t="str">
        <f>IF(P8="","",IF(P10="","",IF(P12="","",IF((Q8*R8+Q10*R10+Q12*R12)/SUM(R8:R13)&gt;=10,"'Unité' aquise","'Unité' non aquise"))))</f>
        <v/>
      </c>
    </row>
    <row r="9" spans="1:20" ht="24.95" customHeight="1" thickBot="1">
      <c r="A9" s="168"/>
      <c r="B9" s="125"/>
      <c r="C9" s="7" t="s">
        <v>2</v>
      </c>
      <c r="D9" s="8">
        <v>50</v>
      </c>
      <c r="E9" s="9"/>
      <c r="F9" s="127"/>
      <c r="G9" s="129"/>
      <c r="H9" s="129"/>
      <c r="I9" s="131"/>
      <c r="J9" s="156"/>
      <c r="K9" s="41"/>
      <c r="L9" s="133"/>
      <c r="M9" s="7" t="s">
        <v>2</v>
      </c>
      <c r="N9" s="8">
        <v>50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82</v>
      </c>
      <c r="C10" s="10" t="s">
        <v>5</v>
      </c>
      <c r="D10" s="48">
        <v>50</v>
      </c>
      <c r="E10" s="12"/>
      <c r="F10" s="109" t="str">
        <f t="shared" ref="F10" si="6">IF(E11="","",(E10*D10+E11*D11)/100)</f>
        <v/>
      </c>
      <c r="G10" s="102">
        <f>IF(F10="",0,F10)</f>
        <v>0</v>
      </c>
      <c r="H10" s="102">
        <v>2.5</v>
      </c>
      <c r="I10" s="112" t="str">
        <f t="shared" ref="I10" si="7">IF(F10="","",IF(F10&gt;=10,"'Module' aquis","'Module' non aquis"))</f>
        <v/>
      </c>
      <c r="J10" s="156"/>
      <c r="K10" s="41"/>
      <c r="L10" s="146" t="s">
        <v>91</v>
      </c>
      <c r="M10" s="10" t="s">
        <v>5</v>
      </c>
      <c r="N10" s="48">
        <v>50</v>
      </c>
      <c r="O10" s="12"/>
      <c r="P10" s="109" t="str">
        <f t="shared" ref="P10" si="8">IF(O11="","",(O10*N10+O11*N11)/100)</f>
        <v/>
      </c>
      <c r="Q10" s="102">
        <f>IF(P10="",0,P10)</f>
        <v>0</v>
      </c>
      <c r="R10" s="102">
        <v>3</v>
      </c>
      <c r="S10" s="112" t="str">
        <f t="shared" ref="S10" si="9">IF(P10="","",IF(P10&gt;=10,"'Module' aquis","'Module' non aquis"))</f>
        <v/>
      </c>
      <c r="T10" s="156"/>
    </row>
    <row r="11" spans="1:20" ht="24.95" customHeight="1" thickBot="1">
      <c r="A11" s="168"/>
      <c r="B11" s="138"/>
      <c r="C11" s="13" t="s">
        <v>2</v>
      </c>
      <c r="D11" s="52">
        <v>50</v>
      </c>
      <c r="E11" s="15"/>
      <c r="F11" s="140"/>
      <c r="G11" s="103"/>
      <c r="H11" s="103"/>
      <c r="I11" s="143"/>
      <c r="J11" s="156"/>
      <c r="K11" s="41"/>
      <c r="L11" s="145"/>
      <c r="M11" s="13" t="s">
        <v>2</v>
      </c>
      <c r="N11" s="52">
        <v>50</v>
      </c>
      <c r="O11" s="15"/>
      <c r="P11" s="140"/>
      <c r="Q11" s="103"/>
      <c r="R11" s="103"/>
      <c r="S11" s="143"/>
      <c r="T11" s="156"/>
    </row>
    <row r="12" spans="1:20" ht="24.95" customHeight="1" thickTop="1">
      <c r="A12" s="168"/>
      <c r="B12" s="124" t="s">
        <v>83</v>
      </c>
      <c r="C12" s="16" t="s">
        <v>5</v>
      </c>
      <c r="D12" s="5">
        <v>50</v>
      </c>
      <c r="E12" s="18"/>
      <c r="F12" s="126" t="str">
        <f t="shared" ref="F12" si="10">IF(E13="","",(E12*D12+E13*D13)/100)</f>
        <v/>
      </c>
      <c r="G12" s="128">
        <f>IF(F12="",0,F12)</f>
        <v>0</v>
      </c>
      <c r="H12" s="128">
        <v>2.5</v>
      </c>
      <c r="I12" s="130" t="str">
        <f t="shared" ref="I12" si="11">IF(F12="","",IF(F12&gt;=10,"'Module' aquis","'Module' non aquis"))</f>
        <v/>
      </c>
      <c r="J12" s="156"/>
      <c r="K12" s="41"/>
      <c r="L12" s="132" t="s">
        <v>92</v>
      </c>
      <c r="M12" s="16" t="s">
        <v>5</v>
      </c>
      <c r="N12" s="5">
        <v>50</v>
      </c>
      <c r="O12" s="18"/>
      <c r="P12" s="126" t="str">
        <f t="shared" ref="P12" si="12">IF(O13="","",(O12*N12+O13*N13)/100)</f>
        <v/>
      </c>
      <c r="Q12" s="128">
        <f>IF(P12="",0,P12)</f>
        <v>0</v>
      </c>
      <c r="R12" s="128">
        <v>3</v>
      </c>
      <c r="S12" s="130" t="str">
        <f t="shared" ref="S12" si="13">IF(P12="","",IF(P12&gt;=10,"'Module' aquis","'Module' non aquis"))</f>
        <v/>
      </c>
      <c r="T12" s="156"/>
    </row>
    <row r="13" spans="1:20" ht="24.95" customHeight="1" thickBot="1">
      <c r="A13" s="168"/>
      <c r="B13" s="125"/>
      <c r="C13" s="7" t="s">
        <v>2</v>
      </c>
      <c r="D13" s="8">
        <v>50</v>
      </c>
      <c r="E13" s="9"/>
      <c r="F13" s="127"/>
      <c r="G13" s="129"/>
      <c r="H13" s="129"/>
      <c r="I13" s="131"/>
      <c r="J13" s="156"/>
      <c r="K13" s="41"/>
      <c r="L13" s="133"/>
      <c r="M13" s="7" t="s">
        <v>2</v>
      </c>
      <c r="N13" s="8">
        <v>50</v>
      </c>
      <c r="O13" s="9"/>
      <c r="P13" s="127"/>
      <c r="Q13" s="129"/>
      <c r="R13" s="129"/>
      <c r="S13" s="131"/>
      <c r="T13" s="156"/>
    </row>
    <row r="14" spans="1:20" ht="24.95" customHeight="1" thickTop="1">
      <c r="A14" s="168"/>
      <c r="B14" s="236" t="s">
        <v>84</v>
      </c>
      <c r="C14" s="47" t="s">
        <v>5</v>
      </c>
      <c r="D14" s="48">
        <v>50</v>
      </c>
      <c r="E14" s="12"/>
      <c r="F14" s="207" t="str">
        <f t="shared" ref="F14" si="14">IF(E15="","",(E14*D14+E15*D15)/100)</f>
        <v/>
      </c>
      <c r="G14" s="209">
        <f>IF(F14="",0,F14)</f>
        <v>0</v>
      </c>
      <c r="H14" s="209">
        <v>2.5</v>
      </c>
      <c r="I14" s="211" t="str">
        <f t="shared" ref="I14" si="15">IF(F14="","",IF(F14&gt;=10,"'Module' aquis","'Module' non aquis"))</f>
        <v/>
      </c>
      <c r="J14" s="156"/>
      <c r="K14" s="41"/>
      <c r="L14" s="248"/>
      <c r="M14" s="89"/>
      <c r="N14" s="89"/>
      <c r="O14" s="90"/>
      <c r="P14" s="250"/>
      <c r="Q14" s="252"/>
      <c r="R14" s="252"/>
      <c r="S14" s="246"/>
      <c r="T14" s="156"/>
    </row>
    <row r="15" spans="1:20" ht="24.95" customHeight="1" thickBot="1">
      <c r="A15" s="169"/>
      <c r="B15" s="242"/>
      <c r="C15" s="49" t="s">
        <v>2</v>
      </c>
      <c r="D15" s="49">
        <v>50</v>
      </c>
      <c r="E15" s="60"/>
      <c r="F15" s="208"/>
      <c r="G15" s="210"/>
      <c r="H15" s="210"/>
      <c r="I15" s="212"/>
      <c r="J15" s="157"/>
      <c r="K15" s="41"/>
      <c r="L15" s="249"/>
      <c r="M15" s="91"/>
      <c r="N15" s="91"/>
      <c r="O15" s="92"/>
      <c r="P15" s="251"/>
      <c r="Q15" s="253"/>
      <c r="R15" s="253"/>
      <c r="S15" s="247"/>
      <c r="T15" s="157"/>
    </row>
    <row r="16" spans="1:20" ht="24.95" customHeight="1" thickTop="1">
      <c r="A16" s="134" t="s">
        <v>11</v>
      </c>
      <c r="B16" s="164" t="s">
        <v>214</v>
      </c>
      <c r="C16" s="4" t="s">
        <v>5</v>
      </c>
      <c r="D16" s="54">
        <v>50</v>
      </c>
      <c r="E16" s="55"/>
      <c r="F16" s="159" t="str">
        <f t="shared" ref="F16" si="16">IF(E17="","",(E16*D16+E17*D17)/100)</f>
        <v/>
      </c>
      <c r="G16" s="160">
        <f>IF(F16="",0,F16)</f>
        <v>0</v>
      </c>
      <c r="H16" s="160">
        <v>1</v>
      </c>
      <c r="I16" s="161" t="str">
        <f t="shared" ref="I16" si="17">IF(F16="","",IF(F16&gt;=10,"'Module' aquis","'Module' non aquis"))</f>
        <v/>
      </c>
      <c r="J16" s="121" t="str">
        <f>IF(F16="","",IF((G16*H16+G18*H18+G20*H20)/SUM(H16:H21)&gt;=10,"'Unité' aquise","'Unité' non aquise"))</f>
        <v/>
      </c>
      <c r="K16" s="41"/>
      <c r="L16" s="158" t="s">
        <v>95</v>
      </c>
      <c r="M16" s="160" t="s">
        <v>2</v>
      </c>
      <c r="N16" s="160">
        <v>100</v>
      </c>
      <c r="O16" s="186"/>
      <c r="P16" s="159" t="str">
        <f>IF(O16="","",(O16*N16)/100)</f>
        <v/>
      </c>
      <c r="Q16" s="160">
        <f>IF(P16="",0,P16)</f>
        <v>0</v>
      </c>
      <c r="R16" s="160">
        <v>1.5</v>
      </c>
      <c r="S16" s="161" t="str">
        <f t="shared" ref="S16" si="18">IF(P16="","",IF(P16&gt;=10,"'Module' aquis","'Module' non aquis"))</f>
        <v/>
      </c>
      <c r="T16" s="121" t="str">
        <f>IF(P16="","",IF((Q16*R16+Q18*R18+Q20*R20)/SUM(R16:R21)&gt;=10,"'Unité' aquise","'Unité' non aquise"))</f>
        <v/>
      </c>
    </row>
    <row r="17" spans="1:20" ht="24.95" customHeight="1" thickBot="1">
      <c r="A17" s="135"/>
      <c r="B17" s="125"/>
      <c r="C17" s="7" t="s">
        <v>2</v>
      </c>
      <c r="D17" s="8">
        <v>50</v>
      </c>
      <c r="E17" s="9"/>
      <c r="F17" s="127"/>
      <c r="G17" s="129"/>
      <c r="H17" s="129"/>
      <c r="I17" s="131"/>
      <c r="J17" s="122"/>
      <c r="K17" s="41"/>
      <c r="L17" s="133"/>
      <c r="M17" s="192"/>
      <c r="N17" s="192"/>
      <c r="O17" s="244"/>
      <c r="P17" s="191"/>
      <c r="Q17" s="129"/>
      <c r="R17" s="129"/>
      <c r="S17" s="131"/>
      <c r="T17" s="122"/>
    </row>
    <row r="18" spans="1:20" ht="24.95" customHeight="1" thickTop="1">
      <c r="A18" s="135"/>
      <c r="B18" s="236" t="s">
        <v>87</v>
      </c>
      <c r="C18" s="47" t="s">
        <v>5</v>
      </c>
      <c r="D18" s="48">
        <v>50</v>
      </c>
      <c r="E18" s="12"/>
      <c r="F18" s="207" t="str">
        <f t="shared" ref="F18" si="19">IF(E19="","",(E18*D18+E19*D19)/100)</f>
        <v/>
      </c>
      <c r="G18" s="209">
        <f>IF(F18="",0,F18)</f>
        <v>0</v>
      </c>
      <c r="H18" s="209">
        <v>1.5</v>
      </c>
      <c r="I18" s="211" t="str">
        <f t="shared" ref="I18" si="20">IF(F18="","",IF(F18&gt;=10,"'Module' aquis","'Module' non aquis"))</f>
        <v/>
      </c>
      <c r="J18" s="122"/>
      <c r="K18" s="41"/>
      <c r="L18" s="205" t="s">
        <v>96</v>
      </c>
      <c r="M18" s="47" t="s">
        <v>5</v>
      </c>
      <c r="N18" s="48">
        <v>50</v>
      </c>
      <c r="O18" s="12"/>
      <c r="P18" s="207" t="str">
        <f t="shared" ref="P18" si="21">IF(O19="","",(O18*N18+O19*N19)/100)</f>
        <v/>
      </c>
      <c r="Q18" s="209">
        <f>IF(P18="",0,P18)</f>
        <v>0</v>
      </c>
      <c r="R18" s="209">
        <v>1.5</v>
      </c>
      <c r="S18" s="211" t="str">
        <f t="shared" ref="S18" si="22">IF(P18="","",IF(P18&gt;=10,"'Module' aquis","'Module' non aquis"))</f>
        <v/>
      </c>
      <c r="T18" s="122"/>
    </row>
    <row r="19" spans="1:20" ht="24.95" customHeight="1" thickBot="1">
      <c r="A19" s="135"/>
      <c r="B19" s="237"/>
      <c r="C19" s="51" t="s">
        <v>2</v>
      </c>
      <c r="D19" s="52">
        <v>50</v>
      </c>
      <c r="E19" s="15"/>
      <c r="F19" s="238"/>
      <c r="G19" s="239"/>
      <c r="H19" s="239"/>
      <c r="I19" s="240"/>
      <c r="J19" s="122"/>
      <c r="K19" s="41"/>
      <c r="L19" s="241"/>
      <c r="M19" s="51" t="s">
        <v>2</v>
      </c>
      <c r="N19" s="52">
        <v>50</v>
      </c>
      <c r="O19" s="15"/>
      <c r="P19" s="238"/>
      <c r="Q19" s="239"/>
      <c r="R19" s="239"/>
      <c r="S19" s="240"/>
      <c r="T19" s="122"/>
    </row>
    <row r="20" spans="1:20" ht="24.95" customHeight="1" thickTop="1">
      <c r="A20" s="135"/>
      <c r="B20" s="124" t="s">
        <v>212</v>
      </c>
      <c r="C20" s="16" t="s">
        <v>5</v>
      </c>
      <c r="D20" s="17">
        <v>50</v>
      </c>
      <c r="E20" s="18"/>
      <c r="F20" s="126" t="str">
        <f t="shared" ref="F20" si="23">IF(E21="","",(E20*D20+E21*D21)/100)</f>
        <v/>
      </c>
      <c r="G20" s="128">
        <f>IF(F20="",0,F20)</f>
        <v>0</v>
      </c>
      <c r="H20" s="128">
        <v>1.5</v>
      </c>
      <c r="I20" s="130" t="str">
        <f t="shared" ref="I20" si="24">IF(F20="","",IF(F20&gt;=10,"'Module' aquis","'Module' non aquis"))</f>
        <v/>
      </c>
      <c r="J20" s="122"/>
      <c r="K20" s="41"/>
      <c r="L20" s="132" t="s">
        <v>213</v>
      </c>
      <c r="M20" s="16" t="s">
        <v>5</v>
      </c>
      <c r="N20" s="17">
        <v>50</v>
      </c>
      <c r="O20" s="55"/>
      <c r="P20" s="126" t="str">
        <f t="shared" ref="P20" si="25">IF(O21="","",(O20*N20+O21*N21)/100)</f>
        <v/>
      </c>
      <c r="Q20" s="128">
        <f>IF(P20="",0,P20)</f>
        <v>0</v>
      </c>
      <c r="R20" s="128">
        <v>1.5</v>
      </c>
      <c r="S20" s="130" t="str">
        <f t="shared" ref="S20" si="26">IF(P20="","",IF(P20&gt;=10,"'Module' aquis","'Module' non aquis"))</f>
        <v/>
      </c>
      <c r="T20" s="122"/>
    </row>
    <row r="21" spans="1:20" ht="24.95" customHeight="1" thickBot="1">
      <c r="A21" s="136"/>
      <c r="B21" s="190"/>
      <c r="C21" s="45" t="s">
        <v>2</v>
      </c>
      <c r="D21" s="46">
        <v>50</v>
      </c>
      <c r="E21" s="61"/>
      <c r="F21" s="191"/>
      <c r="G21" s="192"/>
      <c r="H21" s="192"/>
      <c r="I21" s="193"/>
      <c r="J21" s="123"/>
      <c r="K21" s="41"/>
      <c r="L21" s="154"/>
      <c r="M21" s="45" t="s">
        <v>2</v>
      </c>
      <c r="N21" s="46">
        <v>50</v>
      </c>
      <c r="O21" s="61"/>
      <c r="P21" s="191"/>
      <c r="Q21" s="192"/>
      <c r="R21" s="192"/>
      <c r="S21" s="193"/>
      <c r="T21" s="123"/>
    </row>
    <row r="22" spans="1:20" ht="24.95" customHeight="1" thickTop="1" thickBot="1">
      <c r="A22" s="40"/>
      <c r="B22" s="114" t="s">
        <v>15</v>
      </c>
      <c r="C22" s="115"/>
      <c r="D22" s="235" t="str">
        <f>IFERROR(SUM(F4:F21)*(G4*H4+G6*H6+G8*H8+G10*H10+G12*H12+G14*H14+G16*H16+G18*H18+G20*H20)/(SUM(F4:F21)*SUM(H4:H21)),"")</f>
        <v/>
      </c>
      <c r="E22" s="245"/>
      <c r="F22" s="117" t="str">
        <f>IF(D22="","",IF(D22&gt;=10,"'Semstre 01' aquis","'Semestre 01' non aquis"))</f>
        <v/>
      </c>
      <c r="G22" s="118"/>
      <c r="H22" s="118"/>
      <c r="I22" s="118"/>
      <c r="J22" s="118"/>
      <c r="K22" s="43"/>
      <c r="L22" s="119" t="s">
        <v>16</v>
      </c>
      <c r="M22" s="115"/>
      <c r="N22" s="235" t="str">
        <f>IFERROR(SUM(P4:P21)*(Q4*R4+Q6*R6+Q8*R8+Q10*R10+Q12*R12+Q14*R14+Q16*R16+Q18*R18+Q20*R20)/(SUM(P4:P21)*SUM(R4:R21)),"")</f>
        <v/>
      </c>
      <c r="O22" s="245"/>
      <c r="P22" s="117" t="str">
        <f>IF(N22="","",IF(N22&gt;=10,"'Semstre 02' aquis","'Semestre 02' non aquis"))</f>
        <v/>
      </c>
      <c r="Q22" s="118"/>
      <c r="R22" s="118"/>
      <c r="S22" s="118"/>
      <c r="T22" s="120"/>
    </row>
    <row r="23" spans="1:20" ht="24.95" customHeight="1" thickTop="1" thickBot="1">
      <c r="D23" s="104" t="s">
        <v>6</v>
      </c>
      <c r="E23" s="105"/>
      <c r="F23" s="105"/>
      <c r="G23" s="105"/>
      <c r="H23" s="105"/>
      <c r="I23" s="106"/>
      <c r="J23" s="94" t="str">
        <f>IFERROR((D22+N22)/2,"")</f>
        <v/>
      </c>
      <c r="K23" s="42"/>
      <c r="L23" s="107" t="str">
        <f>IF(J23="","",IF(J23&gt;=10,"Admis(e)","Ajourné(e)"))</f>
        <v/>
      </c>
      <c r="M23" s="108"/>
    </row>
    <row r="24" spans="1:20" ht="16.5" thickTop="1"/>
  </sheetData>
  <sheetProtection password="96B2" sheet="1" objects="1" scenarios="1" sort="0"/>
  <mergeCells count="133">
    <mergeCell ref="B4:B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A4:A5"/>
    <mergeCell ref="H6:H7"/>
    <mergeCell ref="I6:I7"/>
    <mergeCell ref="J6:J7"/>
    <mergeCell ref="L6:L7"/>
    <mergeCell ref="P6:P7"/>
    <mergeCell ref="C4:C5"/>
    <mergeCell ref="D4:D5"/>
    <mergeCell ref="E4:E5"/>
    <mergeCell ref="F4:F5"/>
    <mergeCell ref="M4:M5"/>
    <mergeCell ref="T6:T7"/>
    <mergeCell ref="A8:A15"/>
    <mergeCell ref="B8:B9"/>
    <mergeCell ref="F8:F9"/>
    <mergeCell ref="G8:G9"/>
    <mergeCell ref="H8:H9"/>
    <mergeCell ref="I8:I9"/>
    <mergeCell ref="C6:C7"/>
    <mergeCell ref="D6:D7"/>
    <mergeCell ref="E6:E7"/>
    <mergeCell ref="M6:M7"/>
    <mergeCell ref="N6:N7"/>
    <mergeCell ref="O6:O7"/>
    <mergeCell ref="T8:T15"/>
    <mergeCell ref="B10:B11"/>
    <mergeCell ref="F10:F11"/>
    <mergeCell ref="G10:G11"/>
    <mergeCell ref="H10:H11"/>
    <mergeCell ref="A6:A7"/>
    <mergeCell ref="P10:P11"/>
    <mergeCell ref="Q10:Q11"/>
    <mergeCell ref="B6:B7"/>
    <mergeCell ref="F6:F7"/>
    <mergeCell ref="G6:G7"/>
    <mergeCell ref="S8:S9"/>
    <mergeCell ref="S10:S11"/>
    <mergeCell ref="P12:P13"/>
    <mergeCell ref="Q12:Q13"/>
    <mergeCell ref="R12:R13"/>
    <mergeCell ref="S12:S13"/>
    <mergeCell ref="Q6:Q7"/>
    <mergeCell ref="R6:R7"/>
    <mergeCell ref="S6:S7"/>
    <mergeCell ref="B12:B13"/>
    <mergeCell ref="F12:F13"/>
    <mergeCell ref="G12:G13"/>
    <mergeCell ref="H12:H13"/>
    <mergeCell ref="I12:I13"/>
    <mergeCell ref="L12:L13"/>
    <mergeCell ref="S14:S15"/>
    <mergeCell ref="I10:I11"/>
    <mergeCell ref="L10:L11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R10:R11"/>
    <mergeCell ref="J8:J15"/>
    <mergeCell ref="L8:L9"/>
    <mergeCell ref="P8:P9"/>
    <mergeCell ref="Q8:Q9"/>
    <mergeCell ref="R8:R9"/>
    <mergeCell ref="A16:A21"/>
    <mergeCell ref="B16:B17"/>
    <mergeCell ref="F16:F17"/>
    <mergeCell ref="G16:G17"/>
    <mergeCell ref="H16:H17"/>
    <mergeCell ref="I16:I17"/>
    <mergeCell ref="J16:J21"/>
    <mergeCell ref="L16:L17"/>
    <mergeCell ref="P16:P17"/>
    <mergeCell ref="M16:M17"/>
    <mergeCell ref="N16:N17"/>
    <mergeCell ref="O16:O17"/>
    <mergeCell ref="Q16:Q17"/>
    <mergeCell ref="R16:R17"/>
    <mergeCell ref="S16:S17"/>
    <mergeCell ref="T16:T21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S18:S19"/>
    <mergeCell ref="B20:B21"/>
    <mergeCell ref="F20:F21"/>
    <mergeCell ref="G20:G21"/>
    <mergeCell ref="H20:H21"/>
    <mergeCell ref="I20:I21"/>
    <mergeCell ref="L20:L21"/>
    <mergeCell ref="D23:I23"/>
    <mergeCell ref="L23:M23"/>
    <mergeCell ref="P20:P21"/>
    <mergeCell ref="Q20:Q21"/>
    <mergeCell ref="R20:R21"/>
    <mergeCell ref="S20:S21"/>
    <mergeCell ref="B22:C22"/>
    <mergeCell ref="D22:E22"/>
    <mergeCell ref="F22:J22"/>
    <mergeCell ref="L22:M22"/>
    <mergeCell ref="N22:O22"/>
    <mergeCell ref="P22:T22"/>
  </mergeCells>
  <conditionalFormatting sqref="I4:I21 S4:S13 S16:S21">
    <cfRule type="cellIs" dxfId="225" priority="13" operator="equal">
      <formula>"'Module' aquis"</formula>
    </cfRule>
    <cfRule type="cellIs" dxfId="224" priority="14" operator="equal">
      <formula>"'Module' non aquis"</formula>
    </cfRule>
  </conditionalFormatting>
  <conditionalFormatting sqref="L23:M23">
    <cfRule type="cellIs" dxfId="223" priority="11" operator="equal">
      <formula>"Ajourné(e)"</formula>
    </cfRule>
    <cfRule type="cellIs" dxfId="222" priority="12" operator="equal">
      <formula>"Admis(e)"</formula>
    </cfRule>
  </conditionalFormatting>
  <conditionalFormatting sqref="J4:J8 J16:J21 T4:T21">
    <cfRule type="cellIs" dxfId="221" priority="9" operator="equal">
      <formula>"'Unité' aquise"</formula>
    </cfRule>
    <cfRule type="cellIs" dxfId="220" priority="10" operator="equal">
      <formula>"'Unité' non aquise"</formula>
    </cfRule>
  </conditionalFormatting>
  <conditionalFormatting sqref="F22:J22">
    <cfRule type="cellIs" dxfId="219" priority="7" operator="equal">
      <formula>"'Semestre 01' non aquis"</formula>
    </cfRule>
    <cfRule type="cellIs" dxfId="218" priority="8" operator="equal">
      <formula>"'Semstre 01' aquis"</formula>
    </cfRule>
  </conditionalFormatting>
  <conditionalFormatting sqref="P22:T22">
    <cfRule type="cellIs" dxfId="217" priority="5" operator="equal">
      <formula>"'Semestre 02' non aquis"</formula>
    </cfRule>
    <cfRule type="cellIs" dxfId="216" priority="6" operator="equal">
      <formula>"'Semstre 02' aquis"</formula>
    </cfRule>
  </conditionalFormatting>
  <conditionalFormatting sqref="S14:S15">
    <cfRule type="cellIs" dxfId="215" priority="3" operator="equal">
      <formula>"'Module' aquis"</formula>
    </cfRule>
    <cfRule type="cellIs" dxfId="214" priority="4" operator="equal">
      <formula>"'Module' non aquis"</formula>
    </cfRule>
  </conditionalFormatting>
  <conditionalFormatting sqref="S14:S15">
    <cfRule type="cellIs" dxfId="213" priority="1" operator="equal">
      <formula>"'Module' aquis"</formula>
    </cfRule>
    <cfRule type="cellIs" dxfId="212" priority="2" operator="equal">
      <formula>"'Module' non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21 O16:O21 O4:O13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 J16 T8:T2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85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86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89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105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90"/>
      <c r="C5" s="192"/>
      <c r="D5" s="192"/>
      <c r="E5" s="244"/>
      <c r="F5" s="191"/>
      <c r="G5" s="192"/>
      <c r="H5" s="192"/>
      <c r="I5" s="193"/>
      <c r="J5" s="156"/>
      <c r="K5" s="41"/>
      <c r="L5" s="243"/>
      <c r="M5" s="192"/>
      <c r="N5" s="192"/>
      <c r="O5" s="244"/>
      <c r="P5" s="191"/>
      <c r="Q5" s="192"/>
      <c r="R5" s="192"/>
      <c r="S5" s="193"/>
      <c r="T5" s="156"/>
    </row>
    <row r="6" spans="1:20" ht="24.95" customHeight="1" thickTop="1" thickBot="1">
      <c r="A6" s="173" t="s">
        <v>9</v>
      </c>
      <c r="B6" s="144" t="s">
        <v>97</v>
      </c>
      <c r="C6" s="254" t="s">
        <v>2</v>
      </c>
      <c r="D6" s="254">
        <v>100</v>
      </c>
      <c r="E6" s="231"/>
      <c r="F6" s="255" t="str">
        <f>IF(E6="","",(E6*D6)/100)</f>
        <v/>
      </c>
      <c r="G6" s="141">
        <f>IF(F6="",0,F6)</f>
        <v>0</v>
      </c>
      <c r="H6" s="141">
        <v>1</v>
      </c>
      <c r="I6" s="142" t="str">
        <f t="shared" ref="I6" si="0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144" t="s">
        <v>106</v>
      </c>
      <c r="M6" s="254" t="s">
        <v>2</v>
      </c>
      <c r="N6" s="254">
        <v>100</v>
      </c>
      <c r="O6" s="231"/>
      <c r="P6" s="255" t="str">
        <f>IF(O6="","",(O6*N6)/100)</f>
        <v/>
      </c>
      <c r="Q6" s="141">
        <f>IF(P6="",0,P6)</f>
        <v>0</v>
      </c>
      <c r="R6" s="141">
        <v>1</v>
      </c>
      <c r="S6" s="142" t="str">
        <f t="shared" ref="S6" si="1">IF(P6="","",IF(P6&gt;=10,"'Module' aquis","'Module' non aquis"))</f>
        <v/>
      </c>
      <c r="T6" s="121" t="str">
        <f>IF(P6="","",IF((Q6*R6)/SUM(R6)&gt;=10,"'Unité' aquise","'Unité' non aquise"))</f>
        <v/>
      </c>
    </row>
    <row r="7" spans="1:20" ht="24.95" customHeight="1" thickTop="1" thickBot="1">
      <c r="A7" s="174"/>
      <c r="B7" s="147"/>
      <c r="C7" s="210"/>
      <c r="D7" s="210"/>
      <c r="E7" s="232"/>
      <c r="F7" s="208"/>
      <c r="G7" s="165"/>
      <c r="H7" s="165"/>
      <c r="I7" s="166"/>
      <c r="J7" s="123"/>
      <c r="K7" s="41"/>
      <c r="L7" s="147"/>
      <c r="M7" s="210"/>
      <c r="N7" s="210"/>
      <c r="O7" s="232"/>
      <c r="P7" s="208"/>
      <c r="Q7" s="165"/>
      <c r="R7" s="165"/>
      <c r="S7" s="166"/>
      <c r="T7" s="123"/>
    </row>
    <row r="8" spans="1:20" ht="24.95" customHeight="1" thickTop="1">
      <c r="A8" s="167" t="s">
        <v>10</v>
      </c>
      <c r="B8" s="190" t="s">
        <v>215</v>
      </c>
      <c r="C8" s="53" t="s">
        <v>5</v>
      </c>
      <c r="D8" s="54">
        <v>50</v>
      </c>
      <c r="E8" s="55"/>
      <c r="F8" s="191" t="str">
        <f t="shared" ref="F8" si="2">IF(E9="","",(E8*D8+E9*D9)/100)</f>
        <v/>
      </c>
      <c r="G8" s="192">
        <f>IF(F8="",0,F8)</f>
        <v>0</v>
      </c>
      <c r="H8" s="192">
        <v>2.5</v>
      </c>
      <c r="I8" s="193" t="str">
        <f t="shared" ref="I8" si="3">IF(F8="","",IF(F8&gt;=10,"'Module' aquis","'Module' non aquis"))</f>
        <v/>
      </c>
      <c r="J8" s="155" t="str">
        <f>IF(F8="","",IF(F10="","",IF(F12="","",IF(F14="","",IF((G8*H8+G10*H10+G12*H12+G14*H14)/SUM(H8:H15)&gt;=10,"'Unité' aquise","'Unité' non aquise")))))</f>
        <v/>
      </c>
      <c r="K8" s="41"/>
      <c r="L8" s="243" t="s">
        <v>102</v>
      </c>
      <c r="M8" s="53" t="s">
        <v>5</v>
      </c>
      <c r="N8" s="54">
        <v>50</v>
      </c>
      <c r="O8" s="55"/>
      <c r="P8" s="191" t="str">
        <f t="shared" ref="P8" si="4">IF(O9="","",(O8*N8+O9*N9)/100)</f>
        <v/>
      </c>
      <c r="Q8" s="192">
        <f>IF(P8="",0,P8)</f>
        <v>0</v>
      </c>
      <c r="R8" s="192">
        <v>1.5</v>
      </c>
      <c r="S8" s="193" t="str">
        <f t="shared" ref="S8" si="5">IF(P8="","",IF(P8&gt;=10,"'Module' aquis","'Module' non aquis"))</f>
        <v/>
      </c>
      <c r="T8" s="155" t="str">
        <f>IF(P8="","",IF(P10="","",IF(P12="","",IF(P14="","",IF(P16="","",IF(P12="","",IF((Q8*R8+Q10*R10+Q12*R12+Q16*R16)/SUM(R8:R17)&gt;=10,"'Unité' aquise","'Unité' non aquise")))))))</f>
        <v/>
      </c>
    </row>
    <row r="9" spans="1:20" ht="24.95" customHeight="1" thickBot="1">
      <c r="A9" s="168"/>
      <c r="B9" s="125"/>
      <c r="C9" s="7" t="s">
        <v>2</v>
      </c>
      <c r="D9" s="8">
        <v>50</v>
      </c>
      <c r="E9" s="9"/>
      <c r="F9" s="127"/>
      <c r="G9" s="129"/>
      <c r="H9" s="129"/>
      <c r="I9" s="131"/>
      <c r="J9" s="156"/>
      <c r="K9" s="41"/>
      <c r="L9" s="133"/>
      <c r="M9" s="7" t="s">
        <v>2</v>
      </c>
      <c r="N9" s="8">
        <v>50</v>
      </c>
      <c r="O9" s="9"/>
      <c r="P9" s="127"/>
      <c r="Q9" s="129"/>
      <c r="R9" s="129"/>
      <c r="S9" s="131"/>
      <c r="T9" s="156"/>
    </row>
    <row r="10" spans="1:20" ht="24.95" customHeight="1" thickTop="1">
      <c r="A10" s="168"/>
      <c r="B10" s="148" t="s">
        <v>98</v>
      </c>
      <c r="C10" s="10" t="s">
        <v>5</v>
      </c>
      <c r="D10" s="11">
        <v>50</v>
      </c>
      <c r="E10" s="12"/>
      <c r="F10" s="109" t="str">
        <f t="shared" ref="F10" si="6">IF(E11="","",(E10*D10+E11*D11)/100)</f>
        <v/>
      </c>
      <c r="G10" s="102">
        <f>IF(F10="",0,F10)</f>
        <v>0</v>
      </c>
      <c r="H10" s="102">
        <v>2.5</v>
      </c>
      <c r="I10" s="112" t="str">
        <f t="shared" ref="I10" si="7">IF(F10="","",IF(F10&gt;=10,"'Module' aquis","'Module' non aquis"))</f>
        <v/>
      </c>
      <c r="J10" s="156"/>
      <c r="K10" s="41"/>
      <c r="L10" s="146" t="s">
        <v>216</v>
      </c>
      <c r="M10" s="10" t="s">
        <v>5</v>
      </c>
      <c r="N10" s="11">
        <v>50</v>
      </c>
      <c r="O10" s="12"/>
      <c r="P10" s="109" t="str">
        <f t="shared" ref="P10" si="8">IF(O11="","",(O10*N10+O11*N11)/100)</f>
        <v/>
      </c>
      <c r="Q10" s="102">
        <f>IF(P10="",0,P10)</f>
        <v>0</v>
      </c>
      <c r="R10" s="102">
        <v>2.5</v>
      </c>
      <c r="S10" s="112" t="str">
        <f t="shared" ref="S10" si="9">IF(P10="","",IF(P10&gt;=10,"'Module' aquis","'Module' non aquis"))</f>
        <v/>
      </c>
      <c r="T10" s="156"/>
    </row>
    <row r="11" spans="1:20" ht="24.95" customHeight="1" thickBot="1">
      <c r="A11" s="168"/>
      <c r="B11" s="138"/>
      <c r="C11" s="13" t="s">
        <v>2</v>
      </c>
      <c r="D11" s="14">
        <v>50</v>
      </c>
      <c r="E11" s="15"/>
      <c r="F11" s="140"/>
      <c r="G11" s="103"/>
      <c r="H11" s="103"/>
      <c r="I11" s="143"/>
      <c r="J11" s="156"/>
      <c r="K11" s="41"/>
      <c r="L11" s="145"/>
      <c r="M11" s="13" t="s">
        <v>2</v>
      </c>
      <c r="N11" s="14">
        <v>50</v>
      </c>
      <c r="O11" s="15"/>
      <c r="P11" s="140"/>
      <c r="Q11" s="103"/>
      <c r="R11" s="103"/>
      <c r="S11" s="143"/>
      <c r="T11" s="156"/>
    </row>
    <row r="12" spans="1:20" ht="24.95" customHeight="1" thickTop="1">
      <c r="A12" s="168"/>
      <c r="B12" s="124" t="s">
        <v>99</v>
      </c>
      <c r="C12" s="16" t="s">
        <v>5</v>
      </c>
      <c r="D12" s="17">
        <v>50</v>
      </c>
      <c r="E12" s="18"/>
      <c r="F12" s="126" t="str">
        <f t="shared" ref="F12" si="10">IF(E13="","",(E12*D12+E13*D13)/100)</f>
        <v/>
      </c>
      <c r="G12" s="128">
        <f>IF(F12="",0,F12)</f>
        <v>0</v>
      </c>
      <c r="H12" s="128">
        <v>2.5</v>
      </c>
      <c r="I12" s="130" t="str">
        <f t="shared" ref="I12" si="11">IF(F12="","",IF(F12&gt;=10,"'Module' aquis","'Module' non aquis"))</f>
        <v/>
      </c>
      <c r="J12" s="156"/>
      <c r="K12" s="41"/>
      <c r="L12" s="132" t="s">
        <v>103</v>
      </c>
      <c r="M12" s="16" t="s">
        <v>5</v>
      </c>
      <c r="N12" s="17">
        <v>50</v>
      </c>
      <c r="O12" s="18"/>
      <c r="P12" s="126" t="str">
        <f t="shared" ref="P12" si="12">IF(O13="","",(O12*N12+O13*N13)/100)</f>
        <v/>
      </c>
      <c r="Q12" s="128">
        <f>IF(P12="",0,P12)</f>
        <v>0</v>
      </c>
      <c r="R12" s="128">
        <v>1.5</v>
      </c>
      <c r="S12" s="130" t="str">
        <f t="shared" ref="S12" si="13">IF(P12="","",IF(P12&gt;=10,"'Module' aquis","'Module' non aquis"))</f>
        <v/>
      </c>
      <c r="T12" s="156"/>
    </row>
    <row r="13" spans="1:20" ht="24.95" customHeight="1" thickBot="1">
      <c r="A13" s="168"/>
      <c r="B13" s="125"/>
      <c r="C13" s="7" t="s">
        <v>2</v>
      </c>
      <c r="D13" s="8">
        <v>50</v>
      </c>
      <c r="E13" s="9"/>
      <c r="F13" s="127"/>
      <c r="G13" s="129"/>
      <c r="H13" s="129"/>
      <c r="I13" s="131"/>
      <c r="J13" s="156"/>
      <c r="K13" s="41"/>
      <c r="L13" s="133"/>
      <c r="M13" s="7" t="s">
        <v>2</v>
      </c>
      <c r="N13" s="8">
        <v>50</v>
      </c>
      <c r="O13" s="9"/>
      <c r="P13" s="127"/>
      <c r="Q13" s="129"/>
      <c r="R13" s="129"/>
      <c r="S13" s="131"/>
      <c r="T13" s="156"/>
    </row>
    <row r="14" spans="1:20" ht="24.95" customHeight="1" thickTop="1">
      <c r="A14" s="168"/>
      <c r="B14" s="236" t="s">
        <v>100</v>
      </c>
      <c r="C14" s="47" t="s">
        <v>5</v>
      </c>
      <c r="D14" s="48">
        <v>50</v>
      </c>
      <c r="E14" s="12"/>
      <c r="F14" s="207" t="str">
        <f t="shared" ref="F14" si="14">IF(E15="","",(E14*D14+E15*D15)/100)</f>
        <v/>
      </c>
      <c r="G14" s="209">
        <f>IF(F14="",0,F14)</f>
        <v>0</v>
      </c>
      <c r="H14" s="209">
        <v>2.5</v>
      </c>
      <c r="I14" s="211" t="str">
        <f t="shared" ref="I14" si="15">IF(F14="","",IF(F14&gt;=10,"'Module' aquis","'Module' non aquis"))</f>
        <v/>
      </c>
      <c r="J14" s="156"/>
      <c r="K14" s="41"/>
      <c r="L14" s="205" t="s">
        <v>104</v>
      </c>
      <c r="M14" s="47" t="s">
        <v>5</v>
      </c>
      <c r="N14" s="48">
        <v>50</v>
      </c>
      <c r="O14" s="12"/>
      <c r="P14" s="207" t="str">
        <f t="shared" ref="P14" si="16">IF(O15="","",(O14*N14+O15*N15)/100)</f>
        <v/>
      </c>
      <c r="Q14" s="209">
        <f>IF(P14="",0,P14)</f>
        <v>0</v>
      </c>
      <c r="R14" s="209">
        <v>2.5</v>
      </c>
      <c r="S14" s="211" t="str">
        <f t="shared" ref="S14" si="17">IF(P14="","",IF(P14&gt;=10,"'Module' aquis","'Module' non aquis"))</f>
        <v/>
      </c>
      <c r="T14" s="156"/>
    </row>
    <row r="15" spans="1:20" ht="24.95" customHeight="1" thickBot="1">
      <c r="A15" s="168"/>
      <c r="B15" s="256"/>
      <c r="C15" s="65" t="s">
        <v>2</v>
      </c>
      <c r="D15" s="66">
        <v>50</v>
      </c>
      <c r="E15" s="27"/>
      <c r="F15" s="257"/>
      <c r="G15" s="258"/>
      <c r="H15" s="258"/>
      <c r="I15" s="259"/>
      <c r="J15" s="156"/>
      <c r="K15" s="41"/>
      <c r="L15" s="260"/>
      <c r="M15" s="65" t="s">
        <v>2</v>
      </c>
      <c r="N15" s="66">
        <v>50</v>
      </c>
      <c r="O15" s="27"/>
      <c r="P15" s="257"/>
      <c r="Q15" s="258"/>
      <c r="R15" s="258"/>
      <c r="S15" s="259"/>
      <c r="T15" s="156"/>
    </row>
    <row r="16" spans="1:20" ht="24.95" customHeight="1" thickTop="1">
      <c r="A16" s="168"/>
      <c r="B16" s="264"/>
      <c r="C16" s="84"/>
      <c r="D16" s="84"/>
      <c r="E16" s="87"/>
      <c r="F16" s="266"/>
      <c r="G16" s="268"/>
      <c r="H16" s="268"/>
      <c r="I16" s="270"/>
      <c r="J16" s="156"/>
      <c r="K16" s="41"/>
      <c r="L16" s="132" t="s">
        <v>109</v>
      </c>
      <c r="M16" s="16" t="s">
        <v>5</v>
      </c>
      <c r="N16" s="17">
        <v>50</v>
      </c>
      <c r="O16" s="18"/>
      <c r="P16" s="126" t="str">
        <f t="shared" ref="P16" si="18">IF(O17="","",(O16*N16+O17*N17)/100)</f>
        <v/>
      </c>
      <c r="Q16" s="128">
        <f>IF(P16="",0,P16)</f>
        <v>0</v>
      </c>
      <c r="R16" s="128">
        <v>2</v>
      </c>
      <c r="S16" s="130" t="str">
        <f t="shared" ref="S16" si="19">IF(P16="","",IF(P16&gt;=10,"'Module' aquis","'Module' non aquis"))</f>
        <v/>
      </c>
      <c r="T16" s="156"/>
    </row>
    <row r="17" spans="1:20" ht="24.95" customHeight="1" thickBot="1">
      <c r="A17" s="168"/>
      <c r="B17" s="265"/>
      <c r="C17" s="85"/>
      <c r="D17" s="85"/>
      <c r="E17" s="88"/>
      <c r="F17" s="267"/>
      <c r="G17" s="269"/>
      <c r="H17" s="269"/>
      <c r="I17" s="271"/>
      <c r="J17" s="156"/>
      <c r="K17" s="41"/>
      <c r="L17" s="154"/>
      <c r="M17" s="19" t="s">
        <v>2</v>
      </c>
      <c r="N17" s="20">
        <v>50</v>
      </c>
      <c r="O17" s="21"/>
      <c r="P17" s="151"/>
      <c r="Q17" s="152"/>
      <c r="R17" s="152"/>
      <c r="S17" s="153"/>
      <c r="T17" s="156"/>
    </row>
    <row r="18" spans="1:20" ht="24.95" customHeight="1" thickTop="1">
      <c r="A18" s="134" t="s">
        <v>11</v>
      </c>
      <c r="B18" s="261" t="s">
        <v>101</v>
      </c>
      <c r="C18" s="63" t="s">
        <v>5</v>
      </c>
      <c r="D18" s="64">
        <v>50</v>
      </c>
      <c r="E18" s="24"/>
      <c r="F18" s="139" t="str">
        <f t="shared" ref="F18" si="20">IF(E19="","",(E18*D18+E19*D19)/100)</f>
        <v/>
      </c>
      <c r="G18" s="254">
        <f>IF(F18="",0,F18)</f>
        <v>0</v>
      </c>
      <c r="H18" s="254">
        <v>1.5</v>
      </c>
      <c r="I18" s="262" t="str">
        <f t="shared" ref="I18" si="21">IF(F18="","",IF(F18&gt;=10,"'Module' aquis","'Module' non aquis"))</f>
        <v/>
      </c>
      <c r="J18" s="121" t="str">
        <f>IF(F18="","",IF(F20="","",IF((G18*H18+G20*H20)/SUM(H18:H21)&gt;=10,"'Unité' aquise","'Unité' non aquise")))</f>
        <v/>
      </c>
      <c r="K18" s="41"/>
      <c r="L18" s="263" t="s">
        <v>107</v>
      </c>
      <c r="M18" s="63" t="s">
        <v>5</v>
      </c>
      <c r="N18" s="64">
        <v>50</v>
      </c>
      <c r="O18" s="24"/>
      <c r="P18" s="255" t="str">
        <f t="shared" ref="P18" si="22">IF(O19="","",(O18*N18+O19*N19)/100)</f>
        <v/>
      </c>
      <c r="Q18" s="254">
        <f>IF(P18="",0,P18)</f>
        <v>0</v>
      </c>
      <c r="R18" s="254">
        <v>1.5</v>
      </c>
      <c r="S18" s="262" t="str">
        <f t="shared" ref="S18" si="23">IF(P18="","",IF(P18&gt;=10,"'Module' aquis","'Module' non aquis"))</f>
        <v/>
      </c>
      <c r="T18" s="121" t="str">
        <f>IF(P18="","",IF(P20="","",IF((Q18*R18+Q20*R20)/SUM(R18:R21)&gt;=10,"'Unité' aquise","'Unité' non aquise")))</f>
        <v/>
      </c>
    </row>
    <row r="19" spans="1:20" ht="24.95" customHeight="1" thickBot="1">
      <c r="A19" s="135"/>
      <c r="B19" s="237"/>
      <c r="C19" s="51" t="s">
        <v>2</v>
      </c>
      <c r="D19" s="52">
        <v>50</v>
      </c>
      <c r="E19" s="27"/>
      <c r="F19" s="140"/>
      <c r="G19" s="239"/>
      <c r="H19" s="239"/>
      <c r="I19" s="240"/>
      <c r="J19" s="122"/>
      <c r="K19" s="41"/>
      <c r="L19" s="241"/>
      <c r="M19" s="51" t="s">
        <v>2</v>
      </c>
      <c r="N19" s="52">
        <v>50</v>
      </c>
      <c r="O19" s="15"/>
      <c r="P19" s="238"/>
      <c r="Q19" s="239"/>
      <c r="R19" s="239"/>
      <c r="S19" s="240"/>
      <c r="T19" s="122"/>
    </row>
    <row r="20" spans="1:20" ht="24.95" customHeight="1" thickTop="1">
      <c r="A20" s="135"/>
      <c r="B20" s="272" t="s">
        <v>153</v>
      </c>
      <c r="C20" s="16" t="s">
        <v>5</v>
      </c>
      <c r="D20" s="17">
        <v>50</v>
      </c>
      <c r="E20" s="18"/>
      <c r="F20" s="126" t="str">
        <f t="shared" ref="F20" si="24">IF(E21="","",(E20*D20+E21*D21)/100)</f>
        <v/>
      </c>
      <c r="G20" s="128">
        <f>IF(F20="",0,F20)</f>
        <v>0</v>
      </c>
      <c r="H20" s="128">
        <v>1.5</v>
      </c>
      <c r="I20" s="130" t="str">
        <f t="shared" ref="I20" si="25">IF(F20="","",IF(F20&gt;=10,"'Module' aquis","'Module' non aquis"))</f>
        <v/>
      </c>
      <c r="J20" s="122"/>
      <c r="K20" s="41"/>
      <c r="L20" s="279" t="s">
        <v>108</v>
      </c>
      <c r="M20" s="16" t="s">
        <v>5</v>
      </c>
      <c r="N20" s="17">
        <v>50</v>
      </c>
      <c r="O20" s="55"/>
      <c r="P20" s="126" t="str">
        <f t="shared" ref="P20" si="26">IF(O21="","",(O20*N20+O21*N21)/100)</f>
        <v/>
      </c>
      <c r="Q20" s="128">
        <f>IF(P20="",0,P20)</f>
        <v>0</v>
      </c>
      <c r="R20" s="128">
        <v>1.5</v>
      </c>
      <c r="S20" s="130" t="str">
        <f t="shared" ref="S20" si="27">IF(P20="","",IF(P20&gt;=10,"'Module' aquis","'Module' non aquis"))</f>
        <v/>
      </c>
      <c r="T20" s="122"/>
    </row>
    <row r="21" spans="1:20" ht="24.95" customHeight="1" thickBot="1">
      <c r="A21" s="136"/>
      <c r="B21" s="273"/>
      <c r="C21" s="19" t="s">
        <v>2</v>
      </c>
      <c r="D21" s="20">
        <v>50</v>
      </c>
      <c r="E21" s="21"/>
      <c r="F21" s="151"/>
      <c r="G21" s="152"/>
      <c r="H21" s="152"/>
      <c r="I21" s="153"/>
      <c r="J21" s="123"/>
      <c r="K21" s="41"/>
      <c r="L21" s="280"/>
      <c r="M21" s="19" t="s">
        <v>2</v>
      </c>
      <c r="N21" s="20">
        <v>50</v>
      </c>
      <c r="O21" s="21"/>
      <c r="P21" s="151"/>
      <c r="Q21" s="152"/>
      <c r="R21" s="152"/>
      <c r="S21" s="153"/>
      <c r="T21" s="123"/>
    </row>
    <row r="22" spans="1:20" ht="24.95" customHeight="1" thickTop="1" thickBot="1">
      <c r="A22" s="59"/>
      <c r="B22" s="274" t="s">
        <v>15</v>
      </c>
      <c r="C22" s="271"/>
      <c r="D22" s="245" t="str">
        <f>IFERROR(SUM(F4:F21)*(G4*H4+G6*H6+G8*H8+G10*H10+G12*H12+G14*H14+G16*H16+G18*H18+G20*H20)/(SUM(F4:F21)*SUM(H4:H21)),"")</f>
        <v/>
      </c>
      <c r="E22" s="245"/>
      <c r="F22" s="275" t="str">
        <f>IF(D22="","",IF(D22&gt;=10,"'Semstre 01' aquis","'Semestre 01' non aquis"))</f>
        <v/>
      </c>
      <c r="G22" s="276"/>
      <c r="H22" s="276"/>
      <c r="I22" s="276"/>
      <c r="J22" s="276"/>
      <c r="K22" s="43"/>
      <c r="L22" s="277" t="s">
        <v>16</v>
      </c>
      <c r="M22" s="271"/>
      <c r="N22" s="151" t="str">
        <f>IFERROR(SUM(P4:P21)*(Q4*R4+Q6*R6+Q8*R8+Q10*R10+Q12*R12+Q14*R14+Q16*R16+Q18*R18+Q20*R20)/(SUM(P4:P21)*SUM(R4:R21)),"")</f>
        <v/>
      </c>
      <c r="O22" s="151"/>
      <c r="P22" s="275" t="str">
        <f>IF(N22="","",IF(N22&gt;=10,"'Semstre 02' aquis","'Semestre 02' non aquis"))</f>
        <v/>
      </c>
      <c r="Q22" s="276"/>
      <c r="R22" s="276"/>
      <c r="S22" s="276"/>
      <c r="T22" s="278"/>
    </row>
    <row r="23" spans="1:20" ht="24.95" customHeight="1" thickTop="1" thickBot="1">
      <c r="D23" s="104" t="s">
        <v>6</v>
      </c>
      <c r="E23" s="105"/>
      <c r="F23" s="105"/>
      <c r="G23" s="105"/>
      <c r="H23" s="105"/>
      <c r="I23" s="106"/>
      <c r="J23" s="94" t="str">
        <f>IFERROR((D22+N22)/2,"")</f>
        <v/>
      </c>
      <c r="K23" s="42"/>
      <c r="L23" s="107" t="str">
        <f>IF(J23="","",IF(J23&gt;=10,"Admis(e)","Ajourné(e)"))</f>
        <v/>
      </c>
      <c r="M23" s="108"/>
    </row>
    <row r="24" spans="1:20" ht="16.5" thickTop="1"/>
  </sheetData>
  <sheetProtection password="96B2" sheet="1" objects="1" scenarios="1" sort="0"/>
  <mergeCells count="130">
    <mergeCell ref="D23:I23"/>
    <mergeCell ref="L23:M23"/>
    <mergeCell ref="P20:P21"/>
    <mergeCell ref="Q20:Q21"/>
    <mergeCell ref="R20:R21"/>
    <mergeCell ref="S20:S21"/>
    <mergeCell ref="B22:C22"/>
    <mergeCell ref="D22:E22"/>
    <mergeCell ref="F22:J22"/>
    <mergeCell ref="L22:M22"/>
    <mergeCell ref="N22:O22"/>
    <mergeCell ref="P22:T22"/>
    <mergeCell ref="T18:T21"/>
    <mergeCell ref="H20:H21"/>
    <mergeCell ref="I20:I21"/>
    <mergeCell ref="L20:L21"/>
    <mergeCell ref="R16:R17"/>
    <mergeCell ref="S16:S17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S18:S19"/>
    <mergeCell ref="B16:B17"/>
    <mergeCell ref="F16:F17"/>
    <mergeCell ref="G16:G17"/>
    <mergeCell ref="H16:H17"/>
    <mergeCell ref="I16:I17"/>
    <mergeCell ref="L16:L17"/>
    <mergeCell ref="P16:P17"/>
    <mergeCell ref="J18:J21"/>
    <mergeCell ref="Q16:Q17"/>
    <mergeCell ref="B20:B21"/>
    <mergeCell ref="F20:F21"/>
    <mergeCell ref="G20:G21"/>
    <mergeCell ref="P12:P13"/>
    <mergeCell ref="Q12:Q13"/>
    <mergeCell ref="R12:R13"/>
    <mergeCell ref="S12:S13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B12:B13"/>
    <mergeCell ref="F12:F13"/>
    <mergeCell ref="G12:G13"/>
    <mergeCell ref="H12:H13"/>
    <mergeCell ref="I12:I13"/>
    <mergeCell ref="L12:L13"/>
    <mergeCell ref="S14:S15"/>
    <mergeCell ref="L10:L11"/>
    <mergeCell ref="P10:P11"/>
    <mergeCell ref="Q10:Q11"/>
    <mergeCell ref="R10:R11"/>
    <mergeCell ref="L8:L9"/>
    <mergeCell ref="P8:P9"/>
    <mergeCell ref="Q8:Q9"/>
    <mergeCell ref="R8:R9"/>
    <mergeCell ref="S8:S9"/>
    <mergeCell ref="S10:S11"/>
    <mergeCell ref="A4:A5"/>
    <mergeCell ref="B4:B5"/>
    <mergeCell ref="Q6:Q7"/>
    <mergeCell ref="R6:R7"/>
    <mergeCell ref="S6:S7"/>
    <mergeCell ref="T6:T7"/>
    <mergeCell ref="B8:B9"/>
    <mergeCell ref="F8:F9"/>
    <mergeCell ref="G8:G9"/>
    <mergeCell ref="H8:H9"/>
    <mergeCell ref="I8:I9"/>
    <mergeCell ref="J6:J7"/>
    <mergeCell ref="L6:L7"/>
    <mergeCell ref="M6:M7"/>
    <mergeCell ref="N6:N7"/>
    <mergeCell ref="O6:O7"/>
    <mergeCell ref="P6:P7"/>
    <mergeCell ref="T8:T17"/>
    <mergeCell ref="J8:J17"/>
    <mergeCell ref="B10:B11"/>
    <mergeCell ref="F10:F11"/>
    <mergeCell ref="G10:G11"/>
    <mergeCell ref="H10:H11"/>
    <mergeCell ref="I10:I11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M4:M5"/>
    <mergeCell ref="A18:A21"/>
    <mergeCell ref="A8:A17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conditionalFormatting sqref="S4:S21 I4:I15 I18:I21">
    <cfRule type="cellIs" dxfId="211" priority="13" operator="equal">
      <formula>"'Module' aquis"</formula>
    </cfRule>
    <cfRule type="cellIs" dxfId="210" priority="14" operator="equal">
      <formula>"'Module' non aquis"</formula>
    </cfRule>
  </conditionalFormatting>
  <conditionalFormatting sqref="L23:M23">
    <cfRule type="cellIs" dxfId="209" priority="11" operator="equal">
      <formula>"Ajourné(e)"</formula>
    </cfRule>
    <cfRule type="cellIs" dxfId="208" priority="12" operator="equal">
      <formula>"Admis(e)"</formula>
    </cfRule>
  </conditionalFormatting>
  <conditionalFormatting sqref="J4:J8 T4:T8 J18 T18">
    <cfRule type="cellIs" dxfId="207" priority="9" operator="equal">
      <formula>"'Unité' aquise"</formula>
    </cfRule>
    <cfRule type="cellIs" dxfId="206" priority="10" operator="equal">
      <formula>"'Unité' non aquise"</formula>
    </cfRule>
  </conditionalFormatting>
  <conditionalFormatting sqref="F22:J22">
    <cfRule type="cellIs" dxfId="205" priority="7" operator="equal">
      <formula>"'Semestre 01' non aquis"</formula>
    </cfRule>
    <cfRule type="cellIs" dxfId="204" priority="8" operator="equal">
      <formula>"'Semstre 01' aquis"</formula>
    </cfRule>
  </conditionalFormatting>
  <conditionalFormatting sqref="P22:T22">
    <cfRule type="cellIs" dxfId="203" priority="5" operator="equal">
      <formula>"'Semestre 02' non aquis"</formula>
    </cfRule>
    <cfRule type="cellIs" dxfId="202" priority="6" operator="equal">
      <formula>"'Semstre 02' aquis"</formula>
    </cfRule>
  </conditionalFormatting>
  <conditionalFormatting sqref="I16:I17">
    <cfRule type="cellIs" dxfId="201" priority="3" operator="equal">
      <formula>"'Module' aquis"</formula>
    </cfRule>
    <cfRule type="cellIs" dxfId="200" priority="4" operator="equal">
      <formula>"'Module' non aquis"</formula>
    </cfRule>
  </conditionalFormatting>
  <conditionalFormatting sqref="I16:I17">
    <cfRule type="cellIs" dxfId="199" priority="1" operator="equal">
      <formula>"'Module' aquis"</formula>
    </cfRule>
    <cfRule type="cellIs" dxfId="198" priority="2" operator="equal">
      <formula>"'Module' non aquis"</formula>
    </cfRule>
  </conditionalFormatting>
  <dataValidations count="3">
    <dataValidation type="decimal" allowBlank="1" showInputMessage="1" showErrorMessage="1" errorTitle="Attention" error="Erreur de frappe" promptTitle="Remarque" prompt="Veuillez introduire votre note dans la cellule" sqref="O4:O21 E4:E6 E8:E15 E18:E21">
      <formula1>0</formula1>
      <formula2>20</formula2>
    </dataValidation>
    <dataValidation type="list" allowBlank="1" showInputMessage="1" showErrorMessage="1" sqref="B20:B21">
      <formula1>"TP Electrochimie, TP Synthèse d’intermédiaires organiques pour les molécules bioactives"</formula1>
    </dataValidation>
    <dataValidation type="list" allowBlank="1" showInputMessage="1" showErrorMessage="1" sqref="L20:L21">
      <formula1>"TP Biochimie, TP Méthodes de séparation appliquée aux produits pharmaceutiques"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T8 J8 T1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34" t="s">
        <v>38</v>
      </c>
      <c r="B1" s="178" t="s">
        <v>34</v>
      </c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</row>
    <row r="2" spans="1:20" ht="24.95" customHeight="1" thickTop="1" thickBot="1">
      <c r="A2" s="135"/>
      <c r="B2" s="114" t="s">
        <v>85</v>
      </c>
      <c r="C2" s="119"/>
      <c r="D2" s="119"/>
      <c r="E2" s="119"/>
      <c r="F2" s="119"/>
      <c r="G2" s="119"/>
      <c r="H2" s="119"/>
      <c r="I2" s="119"/>
      <c r="J2" s="179"/>
      <c r="K2" s="41"/>
      <c r="L2" s="180" t="s">
        <v>86</v>
      </c>
      <c r="M2" s="180"/>
      <c r="N2" s="180"/>
      <c r="O2" s="180"/>
      <c r="P2" s="180"/>
      <c r="Q2" s="180"/>
      <c r="R2" s="180"/>
      <c r="S2" s="180"/>
      <c r="T2" s="180"/>
    </row>
    <row r="3" spans="1:20" ht="24.95" customHeight="1" thickTop="1" thickBot="1">
      <c r="A3" s="136"/>
      <c r="B3" s="183" t="s">
        <v>3</v>
      </c>
      <c r="C3" s="184"/>
      <c r="D3" s="184"/>
      <c r="E3" s="76" t="s">
        <v>4</v>
      </c>
      <c r="F3" s="76" t="s">
        <v>17</v>
      </c>
      <c r="G3" s="76"/>
      <c r="H3" s="76" t="s">
        <v>7</v>
      </c>
      <c r="I3" s="184" t="s">
        <v>12</v>
      </c>
      <c r="J3" s="185"/>
      <c r="K3" s="41"/>
      <c r="L3" s="183" t="s">
        <v>3</v>
      </c>
      <c r="M3" s="184"/>
      <c r="N3" s="184"/>
      <c r="O3" s="76" t="s">
        <v>4</v>
      </c>
      <c r="P3" s="76" t="s">
        <v>17</v>
      </c>
      <c r="Q3" s="76"/>
      <c r="R3" s="76" t="s">
        <v>7</v>
      </c>
      <c r="S3" s="184" t="s">
        <v>12</v>
      </c>
      <c r="T3" s="185"/>
    </row>
    <row r="4" spans="1:20" ht="24.95" customHeight="1" thickTop="1" thickBot="1">
      <c r="A4" s="162" t="s">
        <v>8</v>
      </c>
      <c r="B4" s="164" t="s">
        <v>115</v>
      </c>
      <c r="C4" s="160" t="s">
        <v>2</v>
      </c>
      <c r="D4" s="160">
        <v>100</v>
      </c>
      <c r="E4" s="186"/>
      <c r="F4" s="159" t="str">
        <f>IF(E4="","",(E4*D4)/100)</f>
        <v/>
      </c>
      <c r="G4" s="160">
        <f>IF(F4="",0,F4)</f>
        <v>0</v>
      </c>
      <c r="H4" s="160">
        <v>1</v>
      </c>
      <c r="I4" s="161" t="str">
        <f>IF(F4="","",IF(F4&gt;=10,"'Module' aquis","'Module' non aquis"))</f>
        <v/>
      </c>
      <c r="J4" s="155" t="str">
        <f>IF(F4="","",IF((G4*H4)/SUM(H4)&gt;=10,"'Unité' aquise","'Unité' non aquise"))</f>
        <v/>
      </c>
      <c r="K4" s="41"/>
      <c r="L4" s="158" t="s">
        <v>124</v>
      </c>
      <c r="M4" s="160" t="s">
        <v>2</v>
      </c>
      <c r="N4" s="160">
        <v>100</v>
      </c>
      <c r="O4" s="186"/>
      <c r="P4" s="159" t="str">
        <f>IF(O4="","",(O4*N4)/100)</f>
        <v/>
      </c>
      <c r="Q4" s="160">
        <f>IF(P4="",0,P4)</f>
        <v>0</v>
      </c>
      <c r="R4" s="160">
        <v>1</v>
      </c>
      <c r="S4" s="161" t="str">
        <f>IF(P4="","",IF(P4&gt;=10,"'Module' aquis","'Module' non aquis"))</f>
        <v/>
      </c>
      <c r="T4" s="155" t="str">
        <f>IF(P4="","",IF((Q4*R4)/SUM(R4)&gt;=10,"'Unité' aquise","'Unité' non aquise"))</f>
        <v/>
      </c>
    </row>
    <row r="5" spans="1:20" ht="24.95" customHeight="1" thickTop="1" thickBot="1">
      <c r="A5" s="163"/>
      <c r="B5" s="190"/>
      <c r="C5" s="192"/>
      <c r="D5" s="192"/>
      <c r="E5" s="244"/>
      <c r="F5" s="191"/>
      <c r="G5" s="192"/>
      <c r="H5" s="192"/>
      <c r="I5" s="193"/>
      <c r="J5" s="156"/>
      <c r="K5" s="41"/>
      <c r="L5" s="243"/>
      <c r="M5" s="192"/>
      <c r="N5" s="192"/>
      <c r="O5" s="244"/>
      <c r="P5" s="191"/>
      <c r="Q5" s="192"/>
      <c r="R5" s="192"/>
      <c r="S5" s="193"/>
      <c r="T5" s="156"/>
    </row>
    <row r="6" spans="1:20" ht="24.95" customHeight="1" thickTop="1" thickBot="1">
      <c r="A6" s="134" t="s">
        <v>9</v>
      </c>
      <c r="B6" s="233" t="s">
        <v>116</v>
      </c>
      <c r="C6" s="254" t="s">
        <v>2</v>
      </c>
      <c r="D6" s="254">
        <v>100</v>
      </c>
      <c r="E6" s="231"/>
      <c r="F6" s="255" t="str">
        <f>IF(E6="","",(E6*D6)/100)</f>
        <v/>
      </c>
      <c r="G6" s="141">
        <f>IF(F6="",0,F6)</f>
        <v>0</v>
      </c>
      <c r="H6" s="141">
        <v>1</v>
      </c>
      <c r="I6" s="142" t="str">
        <f t="shared" ref="I6" si="0">IF(F6="","",IF(F6&gt;=10,"'Module' aquis","'Module' non aquis"))</f>
        <v/>
      </c>
      <c r="J6" s="121" t="str">
        <f>IF(F6="","",IF((G6*H6)/SUM(H6)&gt;=10,"'Unité' aquise","'Unité' non aquise"))</f>
        <v/>
      </c>
      <c r="K6" s="41"/>
      <c r="L6" s="281" t="s">
        <v>123</v>
      </c>
      <c r="M6" s="293" t="s">
        <v>2</v>
      </c>
      <c r="N6" s="293">
        <v>100</v>
      </c>
      <c r="O6" s="314"/>
      <c r="P6" s="291" t="str">
        <f>IF(O6="","",(O6*N6)/100)</f>
        <v/>
      </c>
      <c r="Q6" s="310">
        <f>IF(P6="",0,P6)</f>
        <v>0</v>
      </c>
      <c r="R6" s="310">
        <v>1</v>
      </c>
      <c r="S6" s="312" t="str">
        <f t="shared" ref="S6" si="1">IF(P6="","",IF(P6&gt;=10,"'Module' aquis","'Module' non aquis"))</f>
        <v/>
      </c>
      <c r="T6" s="121" t="str">
        <f>IF(P6="","",IF(P8="","",IF((Q6*R6+Q8*R8)/SUM(R6:R9)&gt;=10,"'Unité' aquise","'Unité' non aquise")))</f>
        <v/>
      </c>
    </row>
    <row r="7" spans="1:20" ht="24.95" customHeight="1" thickTop="1" thickBot="1">
      <c r="A7" s="135"/>
      <c r="B7" s="283"/>
      <c r="C7" s="258"/>
      <c r="D7" s="258"/>
      <c r="E7" s="284"/>
      <c r="F7" s="257"/>
      <c r="G7" s="111"/>
      <c r="H7" s="111"/>
      <c r="I7" s="113"/>
      <c r="J7" s="306"/>
      <c r="K7" s="41"/>
      <c r="L7" s="282"/>
      <c r="M7" s="294"/>
      <c r="N7" s="294"/>
      <c r="O7" s="315"/>
      <c r="P7" s="292"/>
      <c r="Q7" s="311"/>
      <c r="R7" s="311"/>
      <c r="S7" s="313"/>
      <c r="T7" s="122"/>
    </row>
    <row r="8" spans="1:20" ht="24.95" customHeight="1" thickTop="1" thickBot="1">
      <c r="A8" s="135"/>
      <c r="B8" s="264"/>
      <c r="C8" s="84"/>
      <c r="D8" s="84"/>
      <c r="E8" s="87"/>
      <c r="F8" s="266"/>
      <c r="G8" s="268"/>
      <c r="H8" s="268"/>
      <c r="I8" s="270"/>
      <c r="J8" s="306"/>
      <c r="K8" s="41"/>
      <c r="L8" s="304" t="s">
        <v>125</v>
      </c>
      <c r="M8" s="296" t="s">
        <v>2</v>
      </c>
      <c r="N8" s="296">
        <v>100</v>
      </c>
      <c r="O8" s="308"/>
      <c r="P8" s="285" t="str">
        <f>IF(O8="","",(O8*N8)/100)</f>
        <v/>
      </c>
      <c r="Q8" s="296">
        <f>IF(P8="",0,P8)</f>
        <v>0</v>
      </c>
      <c r="R8" s="296">
        <v>2</v>
      </c>
      <c r="S8" s="298" t="str">
        <f t="shared" ref="S8" si="2">IF(P8="","",IF(P8&gt;=10,"'Module' aquis","'Module' non aquis"))</f>
        <v/>
      </c>
      <c r="T8" s="122"/>
    </row>
    <row r="9" spans="1:20" ht="24.95" customHeight="1" thickTop="1" thickBot="1">
      <c r="A9" s="136"/>
      <c r="B9" s="265"/>
      <c r="C9" s="85"/>
      <c r="D9" s="85"/>
      <c r="E9" s="88"/>
      <c r="F9" s="267"/>
      <c r="G9" s="269"/>
      <c r="H9" s="269"/>
      <c r="I9" s="271"/>
      <c r="J9" s="307"/>
      <c r="K9" s="41"/>
      <c r="L9" s="305"/>
      <c r="M9" s="297"/>
      <c r="N9" s="297"/>
      <c r="O9" s="309"/>
      <c r="P9" s="286"/>
      <c r="Q9" s="297"/>
      <c r="R9" s="297"/>
      <c r="S9" s="299"/>
      <c r="T9" s="123"/>
    </row>
    <row r="10" spans="1:20" ht="24.95" customHeight="1" thickTop="1">
      <c r="A10" s="167" t="s">
        <v>10</v>
      </c>
      <c r="B10" s="256" t="s">
        <v>217</v>
      </c>
      <c r="C10" s="74" t="s">
        <v>5</v>
      </c>
      <c r="D10" s="75">
        <v>33</v>
      </c>
      <c r="E10" s="81"/>
      <c r="F10" s="257" t="str">
        <f t="shared" ref="F10" si="3">IF(E11="","",(E10*D10+E11*D11)/100)</f>
        <v/>
      </c>
      <c r="G10" s="258">
        <f>IF(F10="",0,F10)</f>
        <v>0</v>
      </c>
      <c r="H10" s="258">
        <v>3</v>
      </c>
      <c r="I10" s="259" t="str">
        <f t="shared" ref="I10" si="4">IF(F10="","",IF(F10&gt;=10,"'Module' aquis","'Module' non aquis"))</f>
        <v/>
      </c>
      <c r="J10" s="155" t="str">
        <f>IF(F10="","",IF(F12="","",IF(F14="","",IF(F16="","",IF((G10*H10+G12*H12+G14*H14+G16*H16)/SUM(H10:H17)&gt;=10,"'Unité' aquise","'Unité' non aquise")))))</f>
        <v/>
      </c>
      <c r="K10" s="41"/>
      <c r="L10" s="260" t="s">
        <v>117</v>
      </c>
      <c r="M10" s="74" t="s">
        <v>5</v>
      </c>
      <c r="N10" s="75">
        <v>33</v>
      </c>
      <c r="O10" s="81"/>
      <c r="P10" s="257" t="str">
        <f t="shared" ref="P10" si="5">IF(O11="","",(O10*N10+O11*N11)/100)</f>
        <v/>
      </c>
      <c r="Q10" s="258">
        <f>IF(P10="",0,P10)</f>
        <v>0</v>
      </c>
      <c r="R10" s="258">
        <v>2</v>
      </c>
      <c r="S10" s="259" t="str">
        <f t="shared" ref="S10" si="6">IF(P10="","",IF(P10&gt;=10,"'Module' aquis","'Module' non aquis"))</f>
        <v/>
      </c>
      <c r="T10" s="155" t="str">
        <f>IF(P10="","",IF(P12="","",IF(P14="","",IF(P16="","",IF((Q10*R10+Q12*R12+Q14*R14+Q16*R16)/SUM(R10:R17)&gt;=10,"'Unité' aquise","'Unité' non aquise")))))</f>
        <v/>
      </c>
    </row>
    <row r="11" spans="1:20" ht="24.95" customHeight="1" thickBot="1">
      <c r="A11" s="168"/>
      <c r="B11" s="237"/>
      <c r="C11" s="51" t="s">
        <v>2</v>
      </c>
      <c r="D11" s="52">
        <v>67</v>
      </c>
      <c r="E11" s="15"/>
      <c r="F11" s="238"/>
      <c r="G11" s="239"/>
      <c r="H11" s="239"/>
      <c r="I11" s="240"/>
      <c r="J11" s="156"/>
      <c r="K11" s="41"/>
      <c r="L11" s="241"/>
      <c r="M11" s="51" t="s">
        <v>2</v>
      </c>
      <c r="N11" s="52">
        <v>67</v>
      </c>
      <c r="O11" s="15"/>
      <c r="P11" s="238"/>
      <c r="Q11" s="239"/>
      <c r="R11" s="239"/>
      <c r="S11" s="240"/>
      <c r="T11" s="156"/>
    </row>
    <row r="12" spans="1:20" ht="24.95" customHeight="1" thickTop="1">
      <c r="A12" s="168"/>
      <c r="B12" s="124" t="s">
        <v>110</v>
      </c>
      <c r="C12" s="16" t="s">
        <v>5</v>
      </c>
      <c r="D12" s="17">
        <v>33</v>
      </c>
      <c r="E12" s="18"/>
      <c r="F12" s="126" t="str">
        <f t="shared" ref="F12" si="7">IF(E13="","",(E12*D12+E13*D13)/100)</f>
        <v/>
      </c>
      <c r="G12" s="128">
        <f>IF(F12="",0,F12)</f>
        <v>0</v>
      </c>
      <c r="H12" s="128">
        <v>2</v>
      </c>
      <c r="I12" s="130" t="str">
        <f t="shared" ref="I12" si="8">IF(F12="","",IF(F12&gt;=10,"'Module' aquis","'Module' non aquis"))</f>
        <v/>
      </c>
      <c r="J12" s="156"/>
      <c r="K12" s="41"/>
      <c r="L12" s="132" t="s">
        <v>118</v>
      </c>
      <c r="M12" s="16" t="s">
        <v>5</v>
      </c>
      <c r="N12" s="17">
        <v>33</v>
      </c>
      <c r="O12" s="18"/>
      <c r="P12" s="126" t="str">
        <f t="shared" ref="P12" si="9">IF(O13="","",(O12*N12+O13*N13)/100)</f>
        <v/>
      </c>
      <c r="Q12" s="128">
        <f>IF(P12="",0,P12)</f>
        <v>0</v>
      </c>
      <c r="R12" s="128">
        <v>3</v>
      </c>
      <c r="S12" s="130" t="str">
        <f t="shared" ref="S12" si="10">IF(P12="","",IF(P12&gt;=10,"'Module' aquis","'Module' non aquis"))</f>
        <v/>
      </c>
      <c r="T12" s="156"/>
    </row>
    <row r="13" spans="1:20" ht="24.95" customHeight="1" thickBot="1">
      <c r="A13" s="168"/>
      <c r="B13" s="125"/>
      <c r="C13" s="7" t="s">
        <v>2</v>
      </c>
      <c r="D13" s="8">
        <v>67</v>
      </c>
      <c r="E13" s="9"/>
      <c r="F13" s="127"/>
      <c r="G13" s="129"/>
      <c r="H13" s="129"/>
      <c r="I13" s="131"/>
      <c r="J13" s="156"/>
      <c r="K13" s="41"/>
      <c r="L13" s="133"/>
      <c r="M13" s="7" t="s">
        <v>2</v>
      </c>
      <c r="N13" s="8">
        <v>67</v>
      </c>
      <c r="O13" s="9"/>
      <c r="P13" s="127"/>
      <c r="Q13" s="129"/>
      <c r="R13" s="129"/>
      <c r="S13" s="131"/>
      <c r="T13" s="156"/>
    </row>
    <row r="14" spans="1:20" ht="24.95" customHeight="1" thickTop="1">
      <c r="A14" s="168"/>
      <c r="B14" s="124" t="s">
        <v>111</v>
      </c>
      <c r="C14" s="16" t="s">
        <v>5</v>
      </c>
      <c r="D14" s="17">
        <v>33</v>
      </c>
      <c r="E14" s="12"/>
      <c r="F14" s="126" t="str">
        <f t="shared" ref="F14" si="11">IF(E15="","",(E14*D14+E15*D15)/100)</f>
        <v/>
      </c>
      <c r="G14" s="128">
        <f>IF(F14="",0,F14)</f>
        <v>0</v>
      </c>
      <c r="H14" s="128">
        <v>3</v>
      </c>
      <c r="I14" s="130" t="str">
        <f t="shared" ref="I14" si="12">IF(F14="","",IF(F14&gt;=10,"'Module' aquis","'Module' non aquis"))</f>
        <v/>
      </c>
      <c r="J14" s="156"/>
      <c r="K14" s="41"/>
      <c r="L14" s="205" t="s">
        <v>119</v>
      </c>
      <c r="M14" s="47" t="s">
        <v>5</v>
      </c>
      <c r="N14" s="48">
        <v>33</v>
      </c>
      <c r="O14" s="12"/>
      <c r="P14" s="207" t="str">
        <f t="shared" ref="P14" si="13">IF(O15="","",(O14*N14+O15*N15)/100)</f>
        <v/>
      </c>
      <c r="Q14" s="209">
        <f>IF(P14="",0,P14)</f>
        <v>0</v>
      </c>
      <c r="R14" s="209">
        <v>2</v>
      </c>
      <c r="S14" s="211" t="str">
        <f t="shared" ref="S14" si="14">IF(P14="","",IF(P14&gt;=10,"'Module' aquis","'Module' non aquis"))</f>
        <v/>
      </c>
      <c r="T14" s="156"/>
    </row>
    <row r="15" spans="1:20" ht="24.95" customHeight="1" thickBot="1">
      <c r="A15" s="168"/>
      <c r="B15" s="125"/>
      <c r="C15" s="7" t="s">
        <v>2</v>
      </c>
      <c r="D15" s="8">
        <v>67</v>
      </c>
      <c r="E15" s="15"/>
      <c r="F15" s="127"/>
      <c r="G15" s="129"/>
      <c r="H15" s="129"/>
      <c r="I15" s="131"/>
      <c r="J15" s="156"/>
      <c r="K15" s="41"/>
      <c r="L15" s="241"/>
      <c r="M15" s="51" t="s">
        <v>2</v>
      </c>
      <c r="N15" s="52">
        <v>67</v>
      </c>
      <c r="O15" s="15"/>
      <c r="P15" s="238"/>
      <c r="Q15" s="239"/>
      <c r="R15" s="239"/>
      <c r="S15" s="240"/>
      <c r="T15" s="156"/>
    </row>
    <row r="16" spans="1:20" ht="24.95" customHeight="1" thickTop="1">
      <c r="A16" s="168"/>
      <c r="B16" s="236" t="s">
        <v>112</v>
      </c>
      <c r="C16" s="47" t="s">
        <v>5</v>
      </c>
      <c r="D16" s="48">
        <v>33</v>
      </c>
      <c r="E16" s="18"/>
      <c r="F16" s="207" t="str">
        <f t="shared" ref="F16" si="15">IF(E17="","",(E16*D16+E17*D17)/100)</f>
        <v/>
      </c>
      <c r="G16" s="209">
        <f>IF(F16="",0,F16)</f>
        <v>0</v>
      </c>
      <c r="H16" s="209">
        <v>2</v>
      </c>
      <c r="I16" s="211" t="str">
        <f t="shared" ref="I16" si="16">IF(F16="","",IF(F16&gt;=10,"'Module' aquis","'Module' non aquis"))</f>
        <v/>
      </c>
      <c r="J16" s="156"/>
      <c r="K16" s="41"/>
      <c r="L16" s="132" t="s">
        <v>120</v>
      </c>
      <c r="M16" s="16" t="s">
        <v>5</v>
      </c>
      <c r="N16" s="17">
        <v>33</v>
      </c>
      <c r="O16" s="18"/>
      <c r="P16" s="126" t="str">
        <f t="shared" ref="P16" si="17">IF(O17="","",(O16*N16+O17*N17)/100)</f>
        <v/>
      </c>
      <c r="Q16" s="128">
        <f>IF(P16="",0,P16)</f>
        <v>0</v>
      </c>
      <c r="R16" s="128">
        <v>2</v>
      </c>
      <c r="S16" s="130" t="str">
        <f t="shared" ref="S16" si="18">IF(P16="","",IF(P16&gt;=10,"'Module' aquis","'Module' non aquis"))</f>
        <v/>
      </c>
      <c r="T16" s="156"/>
    </row>
    <row r="17" spans="1:20" ht="24.95" customHeight="1" thickBot="1">
      <c r="A17" s="168"/>
      <c r="B17" s="256"/>
      <c r="C17" s="65" t="s">
        <v>2</v>
      </c>
      <c r="D17" s="66">
        <v>67</v>
      </c>
      <c r="E17" s="67"/>
      <c r="F17" s="257"/>
      <c r="G17" s="258"/>
      <c r="H17" s="258"/>
      <c r="I17" s="259"/>
      <c r="J17" s="156"/>
      <c r="K17" s="41"/>
      <c r="L17" s="243"/>
      <c r="M17" s="45" t="s">
        <v>2</v>
      </c>
      <c r="N17" s="46">
        <v>67</v>
      </c>
      <c r="O17" s="67"/>
      <c r="P17" s="191"/>
      <c r="Q17" s="192"/>
      <c r="R17" s="192"/>
      <c r="S17" s="193"/>
      <c r="T17" s="156"/>
    </row>
    <row r="18" spans="1:20" ht="24.95" customHeight="1" thickTop="1" thickBot="1">
      <c r="A18" s="134" t="s">
        <v>11</v>
      </c>
      <c r="B18" s="287" t="s">
        <v>113</v>
      </c>
      <c r="C18" s="4" t="s">
        <v>5</v>
      </c>
      <c r="D18" s="5">
        <v>50</v>
      </c>
      <c r="E18" s="24"/>
      <c r="F18" s="159" t="str">
        <f t="shared" ref="F18" si="19">IF(E19="","",(E18*D18+E19*D19)/100)</f>
        <v/>
      </c>
      <c r="G18" s="160">
        <f>IF(F18="",0,F18)</f>
        <v>0</v>
      </c>
      <c r="H18" s="160">
        <v>2</v>
      </c>
      <c r="I18" s="161" t="str">
        <f t="shared" ref="I18" si="20">IF(F18="","",IF(F18&gt;=10,"'Module' aquis","'Module' non aquis"))</f>
        <v/>
      </c>
      <c r="J18" s="194" t="str">
        <f>IF(F18="","",IF(F20="","",IF((G18*H18+G20*H20)/SUM(H18:H21)&gt;=10,"'Unité' aquise","'Unité' non aquise")))</f>
        <v/>
      </c>
      <c r="K18" s="41"/>
      <c r="L18" s="289" t="s">
        <v>121</v>
      </c>
      <c r="M18" s="79" t="s">
        <v>5</v>
      </c>
      <c r="N18" s="80">
        <v>50</v>
      </c>
      <c r="O18" s="82"/>
      <c r="P18" s="291" t="str">
        <f t="shared" ref="P18" si="21">IF(O19="","",(O18*N18+O19*N19)/100)</f>
        <v/>
      </c>
      <c r="Q18" s="293">
        <f>IF(P18="",0,P18)</f>
        <v>0</v>
      </c>
      <c r="R18" s="293">
        <v>2</v>
      </c>
      <c r="S18" s="300" t="str">
        <f t="shared" ref="S18" si="22">IF(P18="","",IF(P18&gt;=10,"'Module' aquis","'Module' non aquis"))</f>
        <v/>
      </c>
      <c r="T18" s="194" t="str">
        <f>IF(P18="","",IF(P20="","",IF((Q18*R18+Q20*R20)/SUM(R18:R21)&gt;=10,"'Unité' aquise","'Unité' non aquise")))</f>
        <v/>
      </c>
    </row>
    <row r="19" spans="1:20" ht="24.95" customHeight="1" thickTop="1" thickBot="1">
      <c r="A19" s="135"/>
      <c r="B19" s="288"/>
      <c r="C19" s="45" t="s">
        <v>2</v>
      </c>
      <c r="D19" s="46">
        <v>50</v>
      </c>
      <c r="E19" s="27"/>
      <c r="F19" s="191"/>
      <c r="G19" s="129"/>
      <c r="H19" s="129"/>
      <c r="I19" s="131"/>
      <c r="J19" s="195"/>
      <c r="K19" s="41"/>
      <c r="L19" s="290"/>
      <c r="M19" s="71" t="s">
        <v>2</v>
      </c>
      <c r="N19" s="72">
        <v>50</v>
      </c>
      <c r="O19" s="73"/>
      <c r="P19" s="292"/>
      <c r="Q19" s="294"/>
      <c r="R19" s="294"/>
      <c r="S19" s="301"/>
      <c r="T19" s="195"/>
    </row>
    <row r="20" spans="1:20" ht="24.95" customHeight="1" thickTop="1" thickBot="1">
      <c r="A20" s="135"/>
      <c r="B20" s="302" t="s">
        <v>114</v>
      </c>
      <c r="C20" s="47" t="s">
        <v>5</v>
      </c>
      <c r="D20" s="48">
        <v>50</v>
      </c>
      <c r="E20" s="18"/>
      <c r="F20" s="207" t="str">
        <f t="shared" ref="F20" si="23">IF(E21="","",(E20*D20+E21*D21)/100)</f>
        <v/>
      </c>
      <c r="G20" s="209">
        <f>IF(F20="",0,F20)</f>
        <v>0</v>
      </c>
      <c r="H20" s="209">
        <v>2</v>
      </c>
      <c r="I20" s="211" t="str">
        <f t="shared" ref="I20" si="24">IF(F20="","",IF(F20&gt;=10,"'Module' aquis","'Module' non aquis"))</f>
        <v/>
      </c>
      <c r="J20" s="195"/>
      <c r="K20" s="41"/>
      <c r="L20" s="304" t="s">
        <v>122</v>
      </c>
      <c r="M20" s="68" t="s">
        <v>5</v>
      </c>
      <c r="N20" s="69">
        <v>50</v>
      </c>
      <c r="O20" s="70"/>
      <c r="P20" s="285" t="str">
        <f t="shared" ref="P20" si="25">IF(O21="","",(O20*N20+O21*N21)/100)</f>
        <v/>
      </c>
      <c r="Q20" s="296">
        <f>IF(P20="",0,P20)</f>
        <v>0</v>
      </c>
      <c r="R20" s="296">
        <v>2</v>
      </c>
      <c r="S20" s="298" t="str">
        <f t="shared" ref="S20" si="26">IF(P20="","",IF(P20&gt;=10,"'Module' aquis","'Module' non aquis"))</f>
        <v/>
      </c>
      <c r="T20" s="195"/>
    </row>
    <row r="21" spans="1:20" ht="24.95" customHeight="1" thickTop="1" thickBot="1">
      <c r="A21" s="136"/>
      <c r="B21" s="303"/>
      <c r="C21" s="49" t="s">
        <v>2</v>
      </c>
      <c r="D21" s="50">
        <v>50</v>
      </c>
      <c r="E21" s="21"/>
      <c r="F21" s="208"/>
      <c r="G21" s="210"/>
      <c r="H21" s="210"/>
      <c r="I21" s="212"/>
      <c r="J21" s="295"/>
      <c r="K21" s="41"/>
      <c r="L21" s="305"/>
      <c r="M21" s="77" t="s">
        <v>2</v>
      </c>
      <c r="N21" s="78">
        <v>50</v>
      </c>
      <c r="O21" s="83"/>
      <c r="P21" s="286"/>
      <c r="Q21" s="297"/>
      <c r="R21" s="297"/>
      <c r="S21" s="299"/>
      <c r="T21" s="295"/>
    </row>
    <row r="22" spans="1:20" ht="24.95" customHeight="1" thickTop="1" thickBot="1">
      <c r="A22" s="62"/>
      <c r="B22" s="274" t="s">
        <v>15</v>
      </c>
      <c r="C22" s="271"/>
      <c r="D22" s="245" t="str">
        <f>IFERROR(SUM(F4:F21)*(G4*H4+G6*H6+G8*H8+G10*H10+G12*H12+G14*H14+G16*H16+G18*H18+G20*H20)/(SUM(F4:F21)*SUM(H4:H21)),"")</f>
        <v/>
      </c>
      <c r="E22" s="245"/>
      <c r="F22" s="275" t="str">
        <f>IF(D22="","",IF(D22&gt;=10,"'Semstre 01' aquis","'Semestre 01' non aquis"))</f>
        <v/>
      </c>
      <c r="G22" s="276"/>
      <c r="H22" s="276"/>
      <c r="I22" s="276"/>
      <c r="J22" s="276"/>
      <c r="K22" s="43"/>
      <c r="L22" s="277" t="s">
        <v>16</v>
      </c>
      <c r="M22" s="271"/>
      <c r="N22" s="245" t="str">
        <f>IFERROR(SUM(P4:P21)*(Q4*R4+Q6*R6+Q8*R8+Q10*R10+Q12*R12+Q14*R14+Q16*R16+Q18*R18+Q20*R20)/(SUM(P4:P21)*SUM(R4:R21)),"")</f>
        <v/>
      </c>
      <c r="O22" s="245"/>
      <c r="P22" s="275" t="str">
        <f>IF(N22="","",IF(N22&gt;=10,"'Semstre 02' aquis","'Semestre 02' non aquis"))</f>
        <v/>
      </c>
      <c r="Q22" s="276"/>
      <c r="R22" s="276"/>
      <c r="S22" s="276"/>
      <c r="T22" s="278"/>
    </row>
    <row r="23" spans="1:20" ht="24.95" customHeight="1" thickTop="1" thickBot="1">
      <c r="D23" s="104" t="s">
        <v>6</v>
      </c>
      <c r="E23" s="105"/>
      <c r="F23" s="105"/>
      <c r="G23" s="105"/>
      <c r="H23" s="105"/>
      <c r="I23" s="106"/>
      <c r="J23" s="94" t="str">
        <f>IFERROR((D22+N22)/2,"")</f>
        <v/>
      </c>
      <c r="K23" s="42"/>
      <c r="L23" s="107" t="str">
        <f>IF(J23="","",IF(J23&gt;=10,"Admis(e)","Ajourné(e)"))</f>
        <v/>
      </c>
      <c r="M23" s="108"/>
    </row>
    <row r="24" spans="1:20" ht="16.5" thickTop="1"/>
  </sheetData>
  <sheetProtection password="96B2" sheet="1" objects="1" scenarios="1" sort="0"/>
  <mergeCells count="133">
    <mergeCell ref="A6:A9"/>
    <mergeCell ref="J6:J9"/>
    <mergeCell ref="T6:T9"/>
    <mergeCell ref="N8:N9"/>
    <mergeCell ref="O8:O9"/>
    <mergeCell ref="P8:P9"/>
    <mergeCell ref="Q8:Q9"/>
    <mergeCell ref="R8:R9"/>
    <mergeCell ref="S8:S9"/>
    <mergeCell ref="G8:G9"/>
    <mergeCell ref="H8:H9"/>
    <mergeCell ref="I8:I9"/>
    <mergeCell ref="L8:L9"/>
    <mergeCell ref="M8:M9"/>
    <mergeCell ref="B8:B9"/>
    <mergeCell ref="F8:F9"/>
    <mergeCell ref="Q6:Q7"/>
    <mergeCell ref="R6:R7"/>
    <mergeCell ref="S6:S7"/>
    <mergeCell ref="P6:P7"/>
    <mergeCell ref="M6:M7"/>
    <mergeCell ref="N6:N7"/>
    <mergeCell ref="O6:O7"/>
    <mergeCell ref="T10:T17"/>
    <mergeCell ref="T18:T21"/>
    <mergeCell ref="J10:J17"/>
    <mergeCell ref="A10:A17"/>
    <mergeCell ref="A18:A21"/>
    <mergeCell ref="J18:J21"/>
    <mergeCell ref="D23:I23"/>
    <mergeCell ref="L23:M23"/>
    <mergeCell ref="B22:C22"/>
    <mergeCell ref="D22:E22"/>
    <mergeCell ref="F22:J22"/>
    <mergeCell ref="L22:M22"/>
    <mergeCell ref="N22:O22"/>
    <mergeCell ref="P22:T22"/>
    <mergeCell ref="Q20:Q21"/>
    <mergeCell ref="R20:R21"/>
    <mergeCell ref="S20:S21"/>
    <mergeCell ref="S18:S19"/>
    <mergeCell ref="B20:B21"/>
    <mergeCell ref="F20:F21"/>
    <mergeCell ref="G20:G21"/>
    <mergeCell ref="H20:H21"/>
    <mergeCell ref="I20:I21"/>
    <mergeCell ref="L20:L21"/>
    <mergeCell ref="P20:P21"/>
    <mergeCell ref="S16:S17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P10:P11"/>
    <mergeCell ref="Q10:Q11"/>
    <mergeCell ref="R10:R11"/>
    <mergeCell ref="S10:S11"/>
    <mergeCell ref="S12:S13"/>
    <mergeCell ref="P14:P15"/>
    <mergeCell ref="Q14:Q15"/>
    <mergeCell ref="R14:R15"/>
    <mergeCell ref="B12:B13"/>
    <mergeCell ref="F12:F13"/>
    <mergeCell ref="G12:G13"/>
    <mergeCell ref="H12:H13"/>
    <mergeCell ref="I12:I13"/>
    <mergeCell ref="L12:L13"/>
    <mergeCell ref="P12:P13"/>
    <mergeCell ref="Q12:Q13"/>
    <mergeCell ref="R12:R13"/>
    <mergeCell ref="S14:S15"/>
    <mergeCell ref="B14:B15"/>
    <mergeCell ref="F14:F15"/>
    <mergeCell ref="G14:G15"/>
    <mergeCell ref="H14:H15"/>
    <mergeCell ref="I14:I15"/>
    <mergeCell ref="L14:L15"/>
    <mergeCell ref="D4:D5"/>
    <mergeCell ref="E4:E5"/>
    <mergeCell ref="F4:F5"/>
    <mergeCell ref="B10:B11"/>
    <mergeCell ref="F10:F11"/>
    <mergeCell ref="G10:G11"/>
    <mergeCell ref="H10:H11"/>
    <mergeCell ref="I10:I11"/>
    <mergeCell ref="L6:L7"/>
    <mergeCell ref="L10:L11"/>
    <mergeCell ref="B6:B7"/>
    <mergeCell ref="C6:C7"/>
    <mergeCell ref="D6:D7"/>
    <mergeCell ref="E6:E7"/>
    <mergeCell ref="F6:F7"/>
    <mergeCell ref="G6:G7"/>
    <mergeCell ref="H6:H7"/>
    <mergeCell ref="I6:I7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O4:O5"/>
    <mergeCell ref="P4:P5"/>
    <mergeCell ref="Q4:Q5"/>
    <mergeCell ref="R4:R5"/>
    <mergeCell ref="S4:S5"/>
    <mergeCell ref="N4:N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S4:S21 I4:I7 I10:I21">
    <cfRule type="cellIs" dxfId="197" priority="17" operator="equal">
      <formula>"'Module' aquis"</formula>
    </cfRule>
    <cfRule type="cellIs" dxfId="196" priority="18" operator="equal">
      <formula>"'Module' non aquis"</formula>
    </cfRule>
  </conditionalFormatting>
  <conditionalFormatting sqref="L23:M23">
    <cfRule type="cellIs" dxfId="195" priority="15" operator="equal">
      <formula>"Ajourné(e)"</formula>
    </cfRule>
    <cfRule type="cellIs" dxfId="194" priority="16" operator="equal">
      <formula>"Admis(e)"</formula>
    </cfRule>
  </conditionalFormatting>
  <conditionalFormatting sqref="J18 J4:J6 J10 T4:T6 T10">
    <cfRule type="cellIs" dxfId="193" priority="13" operator="equal">
      <formula>"'Unité' aquise"</formula>
    </cfRule>
    <cfRule type="cellIs" dxfId="192" priority="14" operator="equal">
      <formula>"'Unité' non aquise"</formula>
    </cfRule>
  </conditionalFormatting>
  <conditionalFormatting sqref="F22:J22">
    <cfRule type="cellIs" dxfId="191" priority="11" operator="equal">
      <formula>"'Semestre 01' non aquis"</formula>
    </cfRule>
    <cfRule type="cellIs" dxfId="190" priority="12" operator="equal">
      <formula>"'Semstre 01' aquis"</formula>
    </cfRule>
  </conditionalFormatting>
  <conditionalFormatting sqref="P22:T22">
    <cfRule type="cellIs" dxfId="189" priority="9" operator="equal">
      <formula>"'Semestre 02' non aquis"</formula>
    </cfRule>
    <cfRule type="cellIs" dxfId="188" priority="10" operator="equal">
      <formula>"'Semstre 02' aquis"</formula>
    </cfRule>
  </conditionalFormatting>
  <conditionalFormatting sqref="T18">
    <cfRule type="cellIs" dxfId="187" priority="5" operator="equal">
      <formula>"'Unité' aquise"</formula>
    </cfRule>
    <cfRule type="cellIs" dxfId="186" priority="6" operator="equal">
      <formula>"'Unité' non aquise"</formula>
    </cfRule>
  </conditionalFormatting>
  <conditionalFormatting sqref="I8:I9">
    <cfRule type="cellIs" dxfId="185" priority="3" operator="equal">
      <formula>"'Module' aquis"</formula>
    </cfRule>
    <cfRule type="cellIs" dxfId="184" priority="4" operator="equal">
      <formula>"'Module' non aquis"</formula>
    </cfRule>
  </conditionalFormatting>
  <conditionalFormatting sqref="I8:I9">
    <cfRule type="cellIs" dxfId="183" priority="1" operator="equal">
      <formula>"'Module' aquis"</formula>
    </cfRule>
    <cfRule type="cellIs" dxfId="182" priority="2" operator="equal">
      <formula>"'Module' non aquis"</formula>
    </cfRule>
  </conditionalFormatting>
  <dataValidations count="7">
    <dataValidation type="list" allowBlank="1" showInputMessage="1" showErrorMessage="1" sqref="B20:B21">
      <formula1>"Analyse des données, Physique numérique "</formula1>
    </dataValidation>
    <dataValidation type="decimal" allowBlank="1" showInputMessage="1" showErrorMessage="1" errorTitle="Attention" error="Erreur de frappe" promptTitle="Remarque" prompt="Veuillez introduire votre note dans la cellule" sqref="O4:O21 E4:E7 E10:E21">
      <formula1>0</formula1>
      <formula2>20</formula2>
    </dataValidation>
    <dataValidation type="list" allowBlank="1" showInputMessage="1" showErrorMessage="1" sqref="B18:B19">
      <formula1>"Méthodes expérimentales, Ondes électromagnétiques, Physiques des semi-conducteurs"</formula1>
    </dataValidation>
    <dataValidation type="list" allowBlank="1" showInputMessage="1" showErrorMessage="1" sqref="B6:B7">
      <formula1>"Acoustique, Biophysique, Géométrie différentielle, Les énergies, Physique des particules, Procédés didactiques"</formula1>
    </dataValidation>
    <dataValidation type="list" allowBlank="1" showInputMessage="1" showErrorMessage="1" sqref="L18:L19">
      <formula1>"TP Physique atomique, TP Physique nucléaire"</formula1>
    </dataValidation>
    <dataValidation type="list" allowBlank="1" showInputMessage="1" showErrorMessage="1" sqref="L20:L21">
      <formula1>"TP Optique physique, TP Physique du solide"</formula1>
    </dataValidation>
    <dataValidation type="list" allowBlank="1" showInputMessage="1" showErrorMessage="1" sqref="L8:L9">
      <formula1>"Laser, Nanotechnologie, Nouveaux matériaux, Optoélectronique, Photopile solaire, Physique des plasmas"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 J18 T10 T18 T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Exemple de licence</vt:lpstr>
      <vt:lpstr>Exemple de master</vt:lpstr>
      <vt:lpstr>Acceuil</vt:lpstr>
      <vt:lpstr>L1SM</vt:lpstr>
      <vt:lpstr>L2CH</vt:lpstr>
      <vt:lpstr>L2PH</vt:lpstr>
      <vt:lpstr>L3CHAn</vt:lpstr>
      <vt:lpstr>L3CHPh</vt:lpstr>
      <vt:lpstr>L3PHFo</vt:lpstr>
      <vt:lpstr>L3PHMa</vt:lpstr>
      <vt:lpstr>M1CHMa</vt:lpstr>
      <vt:lpstr>M1CHPh</vt:lpstr>
      <vt:lpstr>M2CHMa</vt:lpstr>
      <vt:lpstr>M2CHPh</vt:lpstr>
      <vt:lpstr>M1PHEer</vt:lpstr>
      <vt:lpstr>M1PHMa</vt:lpstr>
      <vt:lpstr>M1PHMc</vt:lpstr>
      <vt:lpstr>M2PHEer</vt:lpstr>
      <vt:lpstr>M2PHMa</vt:lpstr>
      <vt:lpstr>M2PHMc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Relevé de note</dc:title>
  <dc:subject>Calcul</dc:subject>
  <dc:creator>d.belamri</dc:creator>
  <cp:lastModifiedBy>Belamri</cp:lastModifiedBy>
  <cp:lastPrinted>2019-11-25T09:29:50Z</cp:lastPrinted>
  <dcterms:created xsi:type="dcterms:W3CDTF">2019-11-11T09:23:13Z</dcterms:created>
  <dcterms:modified xsi:type="dcterms:W3CDTF">2019-12-14T15:57:25Z</dcterms:modified>
</cp:coreProperties>
</file>